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37640F29-DA10-49D2-8969-15E301215DF0}" xr6:coauthVersionLast="36" xr6:coauthVersionMax="36" xr10:uidLastSave="{00000000-0000-0000-0000-000000000000}"/>
  <bookViews>
    <workbookView xWindow="-12" yWindow="-12" windowWidth="19200" windowHeight="17496" xr2:uid="{00000000-000D-0000-FFFF-FFFF00000000}"/>
  </bookViews>
  <sheets>
    <sheet name="S2ZiIP1" sheetId="8" r:id="rId1"/>
  </sheets>
  <definedNames>
    <definedName name="_xlnm.Print_Area" localSheetId="0">S2ZiIP1!$A$1:$Z$124</definedName>
    <definedName name="_xlnm.Print_Titles" localSheetId="0">S2ZiIP1!$1:$11</definedName>
  </definedNames>
  <calcPr calcId="191029"/>
</workbook>
</file>

<file path=xl/calcChain.xml><?xml version="1.0" encoding="utf-8"?>
<calcChain xmlns="http://schemas.openxmlformats.org/spreadsheetml/2006/main">
  <c r="Z120" i="8" l="1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02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C74" i="8"/>
  <c r="C76" i="8"/>
  <c r="C75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73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C120" i="8" l="1"/>
  <c r="C96" i="8"/>
  <c r="H66" i="8" l="1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49" i="8"/>
  <c r="G49" i="8"/>
  <c r="F49" i="8"/>
  <c r="E49" i="8"/>
  <c r="H50" i="8"/>
  <c r="G50" i="8"/>
  <c r="F50" i="8"/>
  <c r="E50" i="8"/>
  <c r="H48" i="8"/>
  <c r="G48" i="8"/>
  <c r="F48" i="8"/>
  <c r="E48" i="8"/>
  <c r="H47" i="8"/>
  <c r="G47" i="8"/>
  <c r="F47" i="8"/>
  <c r="E4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49" i="8"/>
  <c r="C50" i="8"/>
  <c r="C48" i="8"/>
  <c r="C47" i="8"/>
  <c r="C46" i="8"/>
  <c r="C39" i="8"/>
  <c r="C37" i="8"/>
  <c r="C36" i="8"/>
  <c r="C38" i="8"/>
  <c r="C35" i="8"/>
  <c r="C34" i="8"/>
  <c r="C33" i="8"/>
  <c r="C32" i="8"/>
  <c r="C31" i="8"/>
  <c r="C30" i="8"/>
  <c r="C29" i="8"/>
  <c r="C28" i="8"/>
  <c r="C27" i="8"/>
  <c r="C26" i="8"/>
  <c r="C25" i="8"/>
  <c r="C24" i="8"/>
  <c r="C14" i="8"/>
  <c r="C15" i="8"/>
  <c r="C16" i="8"/>
  <c r="C17" i="8"/>
  <c r="C18" i="8"/>
  <c r="C19" i="8"/>
  <c r="C20" i="8"/>
  <c r="C21" i="8"/>
  <c r="C13" i="8"/>
  <c r="D59" i="8" l="1"/>
  <c r="D54" i="8"/>
  <c r="D60" i="8"/>
  <c r="D66" i="8"/>
  <c r="D55" i="8"/>
  <c r="D58" i="8"/>
  <c r="D61" i="8"/>
  <c r="D64" i="8"/>
  <c r="D56" i="8"/>
  <c r="C67" i="8"/>
  <c r="D57" i="8"/>
  <c r="D63" i="8"/>
  <c r="D53" i="8"/>
  <c r="D62" i="8"/>
  <c r="D65" i="8"/>
  <c r="T40" i="8"/>
  <c r="S40" i="8"/>
  <c r="R40" i="8"/>
  <c r="Q40" i="8"/>
  <c r="P40" i="8"/>
  <c r="O40" i="8"/>
  <c r="J22" i="8"/>
  <c r="J40" i="8"/>
  <c r="N40" i="8"/>
  <c r="M40" i="8"/>
  <c r="L40" i="8"/>
  <c r="K40" i="8"/>
  <c r="I40" i="8"/>
  <c r="W10" i="8" l="1"/>
  <c r="Q10" i="8"/>
  <c r="K10" i="8"/>
  <c r="V22" i="8" l="1"/>
  <c r="P22" i="8"/>
  <c r="H78" i="8" l="1"/>
  <c r="G78" i="8"/>
  <c r="F78" i="8"/>
  <c r="E78" i="8"/>
  <c r="D78" i="8" l="1"/>
  <c r="E102" i="8" l="1"/>
  <c r="F102" i="8"/>
  <c r="G102" i="8"/>
  <c r="H102" i="8"/>
  <c r="E73" i="8"/>
  <c r="F73" i="8"/>
  <c r="G73" i="8"/>
  <c r="H73" i="8"/>
  <c r="E46" i="8"/>
  <c r="E67" i="8" s="1"/>
  <c r="F46" i="8"/>
  <c r="F67" i="8" s="1"/>
  <c r="G46" i="8"/>
  <c r="G67" i="8" s="1"/>
  <c r="H46" i="8"/>
  <c r="H67" i="8" s="1"/>
  <c r="Z40" i="8"/>
  <c r="Y40" i="8"/>
  <c r="X40" i="8"/>
  <c r="W40" i="8"/>
  <c r="V40" i="8"/>
  <c r="U40" i="8"/>
  <c r="D73" i="8" l="1"/>
  <c r="D102" i="8"/>
  <c r="D46" i="8"/>
  <c r="Z22" i="8"/>
  <c r="Y22" i="8"/>
  <c r="X22" i="8"/>
  <c r="W22" i="8"/>
  <c r="U22" i="8"/>
  <c r="T22" i="8"/>
  <c r="S22" i="8"/>
  <c r="R22" i="8"/>
  <c r="Q22" i="8"/>
  <c r="O22" i="8"/>
  <c r="N22" i="8"/>
  <c r="M22" i="8"/>
  <c r="L22" i="8"/>
  <c r="K22" i="8"/>
  <c r="I22" i="8"/>
  <c r="E16" i="8"/>
  <c r="F16" i="8"/>
  <c r="G16" i="8"/>
  <c r="H16" i="8"/>
  <c r="E19" i="8"/>
  <c r="F19" i="8"/>
  <c r="G19" i="8"/>
  <c r="H19" i="8"/>
  <c r="E20" i="8"/>
  <c r="F20" i="8"/>
  <c r="G20" i="8"/>
  <c r="H20" i="8"/>
  <c r="E21" i="8"/>
  <c r="F21" i="8"/>
  <c r="G21" i="8"/>
  <c r="H21" i="8"/>
  <c r="D16" i="8" l="1"/>
  <c r="D20" i="8"/>
  <c r="D19" i="8"/>
  <c r="D21" i="8"/>
  <c r="H116" i="8" l="1"/>
  <c r="G116" i="8"/>
  <c r="F116" i="8"/>
  <c r="E116" i="8"/>
  <c r="H115" i="8"/>
  <c r="G115" i="8"/>
  <c r="F115" i="8"/>
  <c r="E115" i="8"/>
  <c r="H113" i="8"/>
  <c r="G113" i="8"/>
  <c r="F113" i="8"/>
  <c r="E113" i="8"/>
  <c r="H109" i="8"/>
  <c r="G109" i="8"/>
  <c r="F109" i="8"/>
  <c r="E109" i="8"/>
  <c r="H106" i="8"/>
  <c r="G106" i="8"/>
  <c r="F106" i="8"/>
  <c r="E106" i="8"/>
  <c r="H108" i="8"/>
  <c r="G108" i="8"/>
  <c r="F108" i="8"/>
  <c r="E108" i="8"/>
  <c r="H105" i="8"/>
  <c r="G105" i="8"/>
  <c r="F105" i="8"/>
  <c r="E105" i="8"/>
  <c r="H107" i="8"/>
  <c r="G107" i="8"/>
  <c r="F107" i="8"/>
  <c r="E107" i="8"/>
  <c r="H104" i="8"/>
  <c r="G104" i="8"/>
  <c r="F104" i="8"/>
  <c r="E104" i="8"/>
  <c r="H103" i="8"/>
  <c r="G103" i="8"/>
  <c r="F103" i="8"/>
  <c r="E103" i="8"/>
  <c r="H91" i="8"/>
  <c r="G91" i="8"/>
  <c r="F91" i="8"/>
  <c r="E91" i="8"/>
  <c r="H87" i="8"/>
  <c r="G87" i="8"/>
  <c r="F87" i="8"/>
  <c r="E87" i="8"/>
  <c r="H83" i="8"/>
  <c r="G83" i="8"/>
  <c r="F83" i="8"/>
  <c r="E83" i="8"/>
  <c r="H80" i="8"/>
  <c r="G80" i="8"/>
  <c r="F80" i="8"/>
  <c r="E80" i="8"/>
  <c r="H77" i="8"/>
  <c r="G77" i="8"/>
  <c r="F77" i="8"/>
  <c r="E77" i="8"/>
  <c r="H79" i="8"/>
  <c r="G79" i="8"/>
  <c r="F79" i="8"/>
  <c r="E79" i="8"/>
  <c r="H76" i="8"/>
  <c r="G76" i="8"/>
  <c r="F76" i="8"/>
  <c r="E76" i="8"/>
  <c r="H75" i="8"/>
  <c r="G75" i="8"/>
  <c r="F75" i="8"/>
  <c r="E75" i="8"/>
  <c r="H74" i="8"/>
  <c r="G74" i="8"/>
  <c r="F74" i="8"/>
  <c r="E74" i="8"/>
  <c r="H25" i="8"/>
  <c r="G25" i="8"/>
  <c r="F25" i="8"/>
  <c r="E25" i="8"/>
  <c r="H29" i="8"/>
  <c r="G29" i="8"/>
  <c r="F29" i="8"/>
  <c r="E29" i="8"/>
  <c r="H26" i="8"/>
  <c r="G26" i="8"/>
  <c r="F26" i="8"/>
  <c r="E26" i="8"/>
  <c r="H33" i="8"/>
  <c r="G33" i="8"/>
  <c r="F33" i="8"/>
  <c r="E33" i="8"/>
  <c r="H28" i="8"/>
  <c r="G28" i="8"/>
  <c r="F28" i="8"/>
  <c r="E28" i="8"/>
  <c r="H32" i="8"/>
  <c r="G32" i="8"/>
  <c r="F32" i="8"/>
  <c r="E32" i="8"/>
  <c r="H38" i="8"/>
  <c r="G38" i="8"/>
  <c r="F38" i="8"/>
  <c r="E38" i="8"/>
  <c r="H24" i="8"/>
  <c r="G24" i="8"/>
  <c r="F24" i="8"/>
  <c r="E24" i="8"/>
  <c r="H27" i="8"/>
  <c r="G27" i="8"/>
  <c r="F27" i="8"/>
  <c r="E27" i="8"/>
  <c r="H39" i="8"/>
  <c r="G39" i="8"/>
  <c r="F39" i="8"/>
  <c r="E39" i="8"/>
  <c r="H31" i="8"/>
  <c r="G31" i="8"/>
  <c r="F31" i="8"/>
  <c r="E31" i="8"/>
  <c r="H35" i="8"/>
  <c r="G35" i="8"/>
  <c r="F35" i="8"/>
  <c r="E35" i="8"/>
  <c r="H37" i="8"/>
  <c r="G37" i="8"/>
  <c r="F37" i="8"/>
  <c r="E37" i="8"/>
  <c r="H34" i="8"/>
  <c r="G34" i="8"/>
  <c r="F34" i="8"/>
  <c r="E34" i="8"/>
  <c r="E120" i="8" l="1"/>
  <c r="F120" i="8"/>
  <c r="G120" i="8"/>
  <c r="H120" i="8"/>
  <c r="F96" i="8"/>
  <c r="G96" i="8"/>
  <c r="H96" i="8"/>
  <c r="E96" i="8"/>
  <c r="D103" i="8"/>
  <c r="D109" i="8"/>
  <c r="D115" i="8"/>
  <c r="D74" i="8"/>
  <c r="D91" i="8"/>
  <c r="D104" i="8"/>
  <c r="D113" i="8"/>
  <c r="D108" i="8"/>
  <c r="D116" i="8"/>
  <c r="D106" i="8"/>
  <c r="D105" i="8"/>
  <c r="D107" i="8"/>
  <c r="D76" i="8"/>
  <c r="D77" i="8"/>
  <c r="D83" i="8"/>
  <c r="D37" i="8"/>
  <c r="D75" i="8"/>
  <c r="D79" i="8"/>
  <c r="D80" i="8"/>
  <c r="D87" i="8"/>
  <c r="D31" i="8"/>
  <c r="D27" i="8"/>
  <c r="D50" i="8"/>
  <c r="D51" i="8"/>
  <c r="D47" i="8"/>
  <c r="D48" i="8"/>
  <c r="D49" i="8"/>
  <c r="D52" i="8"/>
  <c r="D33" i="8"/>
  <c r="D29" i="8"/>
  <c r="D32" i="8"/>
  <c r="D28" i="8"/>
  <c r="D26" i="8"/>
  <c r="D25" i="8"/>
  <c r="D34" i="8"/>
  <c r="D35" i="8"/>
  <c r="D39" i="8"/>
  <c r="D24" i="8"/>
  <c r="D38" i="8"/>
  <c r="D120" i="8" l="1"/>
  <c r="D96" i="8"/>
  <c r="D67" i="8"/>
  <c r="U42" i="8"/>
  <c r="Z42" i="8"/>
  <c r="Y42" i="8"/>
  <c r="X42" i="8"/>
  <c r="W42" i="8"/>
  <c r="V42" i="8"/>
  <c r="T42" i="8"/>
  <c r="S42" i="8"/>
  <c r="R42" i="8"/>
  <c r="Q42" i="8"/>
  <c r="P42" i="8"/>
  <c r="O42" i="8"/>
  <c r="H36" i="8"/>
  <c r="G36" i="8"/>
  <c r="F36" i="8"/>
  <c r="E36" i="8"/>
  <c r="H30" i="8"/>
  <c r="G30" i="8"/>
  <c r="F30" i="8"/>
  <c r="E30" i="8"/>
  <c r="H13" i="8"/>
  <c r="H22" i="8" s="1"/>
  <c r="G13" i="8"/>
  <c r="G22" i="8" s="1"/>
  <c r="F13" i="8"/>
  <c r="F22" i="8" s="1"/>
  <c r="E13" i="8"/>
  <c r="E22" i="8" s="1"/>
  <c r="C22" i="8"/>
  <c r="G40" i="8" l="1"/>
  <c r="H40" i="8"/>
  <c r="E40" i="8"/>
  <c r="C40" i="8"/>
  <c r="F40" i="8"/>
  <c r="G42" i="8"/>
  <c r="P122" i="8"/>
  <c r="R122" i="8"/>
  <c r="T122" i="8"/>
  <c r="W122" i="8"/>
  <c r="Y122" i="8"/>
  <c r="U122" i="8"/>
  <c r="O122" i="8"/>
  <c r="Q122" i="8"/>
  <c r="S122" i="8"/>
  <c r="V122" i="8"/>
  <c r="X122" i="8"/>
  <c r="Z122" i="8"/>
  <c r="O69" i="8"/>
  <c r="O98" i="8"/>
  <c r="Q69" i="8"/>
  <c r="Q98" i="8"/>
  <c r="S69" i="8"/>
  <c r="S98" i="8"/>
  <c r="V69" i="8"/>
  <c r="V98" i="8"/>
  <c r="X69" i="8"/>
  <c r="X98" i="8"/>
  <c r="Z69" i="8"/>
  <c r="Z98" i="8"/>
  <c r="P69" i="8"/>
  <c r="P98" i="8"/>
  <c r="R69" i="8"/>
  <c r="R98" i="8"/>
  <c r="T69" i="8"/>
  <c r="T98" i="8"/>
  <c r="W69" i="8"/>
  <c r="W98" i="8"/>
  <c r="Y69" i="8"/>
  <c r="Y98" i="8"/>
  <c r="U69" i="8"/>
  <c r="U98" i="8"/>
  <c r="K42" i="8"/>
  <c r="R43" i="8"/>
  <c r="D30" i="8"/>
  <c r="C42" i="8"/>
  <c r="E42" i="8"/>
  <c r="F42" i="8"/>
  <c r="H42" i="8"/>
  <c r="J42" i="8"/>
  <c r="L42" i="8"/>
  <c r="N42" i="8"/>
  <c r="I42" i="8"/>
  <c r="M42" i="8"/>
  <c r="X43" i="8"/>
  <c r="D36" i="8"/>
  <c r="D13" i="8"/>
  <c r="D22" i="8" s="1"/>
  <c r="D40" i="8" l="1"/>
  <c r="D42" i="8" s="1"/>
  <c r="R123" i="8"/>
  <c r="R70" i="8"/>
  <c r="M122" i="8"/>
  <c r="N122" i="8"/>
  <c r="J122" i="8"/>
  <c r="F122" i="8"/>
  <c r="C122" i="8"/>
  <c r="G122" i="8"/>
  <c r="I122" i="8"/>
  <c r="L122" i="8"/>
  <c r="H122" i="8"/>
  <c r="E122" i="8"/>
  <c r="K122" i="8"/>
  <c r="X123" i="8"/>
  <c r="R99" i="8"/>
  <c r="I69" i="8"/>
  <c r="I98" i="8"/>
  <c r="L69" i="8"/>
  <c r="L98" i="8"/>
  <c r="K69" i="8"/>
  <c r="K98" i="8"/>
  <c r="M69" i="8"/>
  <c r="M98" i="8"/>
  <c r="N69" i="8"/>
  <c r="N98" i="8"/>
  <c r="J69" i="8"/>
  <c r="J98" i="8"/>
  <c r="X70" i="8"/>
  <c r="X99" i="8" s="1"/>
  <c r="F69" i="8"/>
  <c r="F98" i="8"/>
  <c r="C69" i="8"/>
  <c r="C98" i="8"/>
  <c r="G69" i="8"/>
  <c r="G98" i="8"/>
  <c r="H69" i="8"/>
  <c r="H98" i="8"/>
  <c r="E69" i="8"/>
  <c r="E98" i="8"/>
  <c r="L43" i="8"/>
  <c r="D122" i="8" l="1"/>
  <c r="D98" i="8"/>
  <c r="L123" i="8"/>
  <c r="L70" i="8"/>
  <c r="L99" i="8" s="1"/>
  <c r="D69" i="8"/>
</calcChain>
</file>

<file path=xl/sharedStrings.xml><?xml version="1.0" encoding="utf-8"?>
<sst xmlns="http://schemas.openxmlformats.org/spreadsheetml/2006/main" count="227" uniqueCount="120">
  <si>
    <t>Ogólna liczba godzin</t>
  </si>
  <si>
    <t>Nazwa przedmiotu</t>
  </si>
  <si>
    <t>E</t>
  </si>
  <si>
    <t>I</t>
  </si>
  <si>
    <t>II</t>
  </si>
  <si>
    <t>III</t>
  </si>
  <si>
    <t>W</t>
  </si>
  <si>
    <t>C</t>
  </si>
  <si>
    <t>L</t>
  </si>
  <si>
    <t>P</t>
  </si>
  <si>
    <t>Zarządzanie strategiczne</t>
  </si>
  <si>
    <t>Seminarium dyplomowe</t>
  </si>
  <si>
    <t>Zarządzanie zasobami ludzkimi</t>
  </si>
  <si>
    <t>Zarządzanie wiedzą</t>
  </si>
  <si>
    <t>Inżynieria systemów</t>
  </si>
  <si>
    <t>Symulacja i prognozowanie w przedsiębiorstwie</t>
  </si>
  <si>
    <t>Ekologia w przemyśle</t>
  </si>
  <si>
    <t>Elastyczne systemy produkcyjne</t>
  </si>
  <si>
    <t>Sterowanie procesami wytwarzania</t>
  </si>
  <si>
    <t>Systemy narzędziowe</t>
  </si>
  <si>
    <t>Zarządzanie cyklem życia wyrobu (PLM)</t>
  </si>
  <si>
    <t>Statystyczne sterowanie procesami</t>
  </si>
  <si>
    <t>Projektowanie i utrzymywanie systemów zarządzania jakością</t>
  </si>
  <si>
    <t>Razem w bloku A</t>
  </si>
  <si>
    <t>Zarządzanie jakością, środowiskiem i bezpieczeństwem</t>
  </si>
  <si>
    <t>Systemy logistyczne</t>
  </si>
  <si>
    <t>Lp.</t>
  </si>
  <si>
    <t>Liczba egz.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</si>
  <si>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</si>
  <si>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</si>
  <si>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</si>
  <si>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</si>
  <si>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</si>
  <si>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</si>
  <si>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</si>
  <si>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</si>
  <si>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</si>
  <si>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kierunkowe </t>
    </r>
  </si>
  <si>
    <r>
      <t xml:space="preserve">RAZEM </t>
    </r>
    <r>
      <rPr>
        <sz val="16"/>
        <rFont val="Arial CE"/>
        <charset val="238"/>
      </rPr>
      <t>(A+B)</t>
    </r>
  </si>
  <si>
    <t>Razem w bloku B</t>
  </si>
  <si>
    <t>Przedmiot obieralny 1</t>
  </si>
  <si>
    <t>Przedmiot obieralny 2</t>
  </si>
  <si>
    <t>Przedmiot obieralny 3</t>
  </si>
  <si>
    <t>Przedmiot obieralny 4</t>
  </si>
  <si>
    <t>Razem w bloku C1</t>
  </si>
  <si>
    <t>Razem w bloku C2</t>
  </si>
  <si>
    <t>Razem w bloku C3</t>
  </si>
  <si>
    <t>Obrabiarki sterowane numerycznie</t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</si>
  <si>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SP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</si>
  <si>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IPR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</si>
  <si>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ZJ</t>
    </r>
    <r>
      <rPr>
        <sz val="16"/>
        <color theme="5" tint="-0.499984740745262"/>
        <rFont val="Arial CE"/>
        <charset val="238"/>
      </rPr>
      <t>)</t>
    </r>
  </si>
  <si>
    <t>Przedmiot humanistyczny / społeczny 1</t>
  </si>
  <si>
    <t>Przedmiot humanistyczny / społeczny 2</t>
  </si>
  <si>
    <t>Język obcy</t>
  </si>
  <si>
    <t>Wychowanie fizyczne</t>
  </si>
  <si>
    <t>Praca przejściowa II</t>
  </si>
  <si>
    <t>Przygotowanie pracy dyplomowej</t>
  </si>
  <si>
    <r>
      <rPr>
        <sz val="16"/>
        <rFont val="Arial CE"/>
        <charset val="238"/>
      </rPr>
      <t>Blok C1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Systemy produkcyjne (SP)</t>
    </r>
  </si>
  <si>
    <r>
      <rPr>
        <sz val="16"/>
        <rFont val="Arial CE"/>
        <charset val="238"/>
      </rPr>
      <t>Blok C2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Informatyzacja produkcji (IPR)</t>
    </r>
  </si>
  <si>
    <r>
      <rPr>
        <sz val="16"/>
        <rFont val="Arial CE"/>
        <charset val="238"/>
      </rPr>
      <t>Blok C3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Zarządzanie jakością (ZJ)</t>
    </r>
  </si>
  <si>
    <t>Systemy ERP</t>
  </si>
  <si>
    <t>Modelowanie procesów biznesowych</t>
  </si>
  <si>
    <t>Metody wspomagania decyzji</t>
  </si>
  <si>
    <t>Zintegrowane informatyczne systemy zarządzania</t>
  </si>
  <si>
    <t>Metody i narzędzia zarządzania jakością</t>
  </si>
  <si>
    <t>Komputerowe projektowanie procesów technologicznych</t>
  </si>
  <si>
    <t>Technologie ubytkowe</t>
  </si>
  <si>
    <t>Ergoinżynieria pracy</t>
  </si>
  <si>
    <t>Zarządzanie projektem informatycznym</t>
  </si>
  <si>
    <t>Przedsiębiorczość i innowacyjność</t>
  </si>
  <si>
    <t>Z</t>
  </si>
  <si>
    <t>Doskonalenie procesów produkcyjnych</t>
  </si>
  <si>
    <t>PLAN  STUDIÓW</t>
  </si>
  <si>
    <t>WYDZIAŁ INŻYNIERII MECHANICZNEJ</t>
  </si>
  <si>
    <t>Negocjacje w biznesie</t>
  </si>
  <si>
    <t>Zarządzanie zespołem pracowniczym</t>
  </si>
  <si>
    <t>Biznes międzynarodowy</t>
  </si>
  <si>
    <t>Komunikacja internetowa w biznesie</t>
  </si>
  <si>
    <t>Dla naboru:</t>
  </si>
  <si>
    <r>
      <t>Kierunek:</t>
    </r>
    <r>
      <rPr>
        <b/>
        <sz val="20"/>
        <color theme="6" tint="-0.249977111117893"/>
        <rFont val="Arial"/>
        <family val="2"/>
        <charset val="238"/>
      </rPr>
      <t xml:space="preserve"> </t>
    </r>
    <r>
      <rPr>
        <b/>
        <sz val="20"/>
        <color rgb="FF0070C0"/>
        <rFont val="Arial"/>
        <family val="2"/>
        <charset val="238"/>
      </rPr>
      <t>ZARZĄDZANIE I INŻYNIERIA PRODUKCJI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</si>
  <si>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</si>
  <si>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t>Zatwierdzony przez Sentat Akademicki PP uchwałą Nr 169/2016-2020 z dnia 26.06.2019 r.</t>
  </si>
  <si>
    <t>Rygor</t>
  </si>
  <si>
    <t>Rozdział zajęć na semestry</t>
  </si>
  <si>
    <t>0</t>
  </si>
  <si>
    <r>
      <t xml:space="preserve">Systemy klasy CRM </t>
    </r>
    <r>
      <rPr>
        <sz val="14"/>
        <rFont val="ZurichCnEU"/>
        <charset val="238"/>
      </rPr>
      <t>(15W+15P)</t>
    </r>
  </si>
  <si>
    <r>
      <t xml:space="preserve">Optymalne projektowanie konstrukcji </t>
    </r>
    <r>
      <rPr>
        <sz val="14"/>
        <rFont val="ZurichCnEU"/>
        <charset val="238"/>
      </rPr>
      <t>(15W+15L)</t>
    </r>
  </si>
  <si>
    <r>
      <t xml:space="preserve">Eksploatacja systemów produkcyjnych </t>
    </r>
    <r>
      <rPr>
        <sz val="14"/>
        <rFont val="ZurichCnEU"/>
        <charset val="238"/>
      </rPr>
      <t>(15W+15C)</t>
    </r>
  </si>
  <si>
    <r>
      <t xml:space="preserve">Nowe materiały na narzędzia skrawające </t>
    </r>
    <r>
      <rPr>
        <sz val="14"/>
        <rFont val="ZurichCnEU"/>
        <charset val="238"/>
      </rPr>
      <t>(15W+15L)</t>
    </r>
  </si>
  <si>
    <r>
      <t xml:space="preserve">Logistyka zaopatrzenia i produkcji </t>
    </r>
    <r>
      <rPr>
        <sz val="14"/>
        <rFont val="ZurichCnEU"/>
        <charset val="238"/>
      </rPr>
      <t>(15W+15P)</t>
    </r>
  </si>
  <si>
    <r>
      <t xml:space="preserve">Zarządzanie ryzykiem </t>
    </r>
    <r>
      <rPr>
        <sz val="16"/>
        <rFont val="ZurichCnEU"/>
        <charset val="238"/>
      </rPr>
      <t>(15W+15P)</t>
    </r>
  </si>
  <si>
    <r>
      <t xml:space="preserve">Obsługiwanie i utrzymanie ruchu maszyn </t>
    </r>
    <r>
      <rPr>
        <sz val="14"/>
        <rFont val="ZurichCnEU"/>
        <charset val="238"/>
      </rPr>
      <t>(15W+15L)</t>
    </r>
  </si>
  <si>
    <r>
      <t xml:space="preserve">Zarządzanie zasobami do produkcji wyrobów </t>
    </r>
    <r>
      <rPr>
        <sz val="14"/>
        <rFont val="ZurichCnEU"/>
        <charset val="238"/>
      </rPr>
      <t>(30W)</t>
    </r>
  </si>
  <si>
    <r>
      <t xml:space="preserve">Materiały produkcyjne </t>
    </r>
    <r>
      <rPr>
        <sz val="14"/>
        <rFont val="ZurichCnEU"/>
        <charset val="238"/>
      </rPr>
      <t>(30W)</t>
    </r>
  </si>
  <si>
    <r>
      <t xml:space="preserve">Inżynierskie symulacje komputerowe </t>
    </r>
    <r>
      <rPr>
        <sz val="14"/>
        <rFont val="ZurichCnEU"/>
        <charset val="238"/>
      </rPr>
      <t>(15W+15L)</t>
    </r>
  </si>
  <si>
    <r>
      <t xml:space="preserve">Analiza systemów pomiarowych (MSA) </t>
    </r>
    <r>
      <rPr>
        <sz val="14"/>
        <rFont val="ZurichCnEU"/>
        <charset val="238"/>
      </rPr>
      <t>(15W+15L)</t>
    </r>
  </si>
  <si>
    <r>
      <t xml:space="preserve">Planowanie jakości wyrobu (APQP) </t>
    </r>
    <r>
      <rPr>
        <sz val="14"/>
        <rFont val="ZurichCnEU"/>
        <charset val="238"/>
      </rPr>
      <t>(15W+15P)</t>
    </r>
  </si>
  <si>
    <r>
      <t xml:space="preserve">Narzędzia i metody zarządzania jakością w inżynierii produkcji </t>
    </r>
    <r>
      <rPr>
        <sz val="14"/>
        <rFont val="ZurichCnEU"/>
        <charset val="238"/>
      </rPr>
      <t>(15W+15P)</t>
    </r>
  </si>
  <si>
    <r>
      <t xml:space="preserve">Cyfrowe przetwarzanie sygnałów </t>
    </r>
    <r>
      <rPr>
        <sz val="14"/>
        <rFont val="ZurichCnEU"/>
        <charset val="238"/>
      </rPr>
      <t>(15W+15L)</t>
    </r>
  </si>
  <si>
    <r>
      <t xml:space="preserve">Zarządzanie ryzykiem </t>
    </r>
    <r>
      <rPr>
        <sz val="14"/>
        <rFont val="ZurichCnEU"/>
        <charset val="238"/>
      </rPr>
      <t>(15W+15P)</t>
    </r>
  </si>
  <si>
    <r>
      <t>Projektowanie w systemach CAD/CAM (</t>
    </r>
    <r>
      <rPr>
        <sz val="14"/>
        <rFont val="ZurichCnEU"/>
        <charset val="238"/>
      </rPr>
      <t>15W+15L)</t>
    </r>
  </si>
  <si>
    <r>
      <t xml:space="preserve">Data Mining w praktyce przemysłowej </t>
    </r>
    <r>
      <rPr>
        <sz val="16"/>
        <rFont val="ZurichCnEU"/>
        <charset val="238"/>
      </rPr>
      <t>(15W+15L)</t>
    </r>
  </si>
  <si>
    <r>
      <t xml:space="preserve">Automatyzacja prac inżynierskich z wykorzystaniem języka VBA </t>
    </r>
    <r>
      <rPr>
        <sz val="14"/>
        <rFont val="ZurichCnEU"/>
        <charset val="238"/>
      </rPr>
      <t>(30P)</t>
    </r>
  </si>
  <si>
    <r>
      <t xml:space="preserve">Ekonomika jakości </t>
    </r>
    <r>
      <rPr>
        <sz val="14"/>
        <rFont val="ZurichCnEU"/>
        <charset val="238"/>
      </rPr>
      <t>(15W)</t>
    </r>
  </si>
  <si>
    <r>
      <t xml:space="preserve">Ocena zgodności wyrobów i normalizacja w UE </t>
    </r>
    <r>
      <rPr>
        <sz val="14"/>
        <rFont val="ZurichCnEU"/>
        <charset val="238"/>
      </rPr>
      <t>(15W)</t>
    </r>
  </si>
  <si>
    <r>
      <t xml:space="preserve">Badania marketingowe </t>
    </r>
    <r>
      <rPr>
        <sz val="14"/>
        <rFont val="ZurichCnEU"/>
        <charset val="238"/>
      </rPr>
      <t>(15W+15C)</t>
    </r>
  </si>
  <si>
    <t>Przedmioty obieralnw 2</t>
  </si>
  <si>
    <t>Przedmioty obieralne 3,4</t>
  </si>
  <si>
    <r>
      <t xml:space="preserve">Zarządzanie wiedzą w inżynierii jakości </t>
    </r>
    <r>
      <rPr>
        <sz val="14"/>
        <rFont val="ZurichCnEU"/>
        <charset val="238"/>
      </rPr>
      <t>(15W+15P)</t>
    </r>
  </si>
  <si>
    <r>
      <t>Projektowanie i eksploatacja systemów informatycznych</t>
    </r>
    <r>
      <rPr>
        <sz val="14"/>
        <rFont val="ZurichCnEU"/>
        <charset val="238"/>
      </rPr>
      <t xml:space="preserve"> (15W+15P)</t>
    </r>
  </si>
  <si>
    <r>
      <t xml:space="preserve">Praktyka projektowania w systemach CAD/CAE </t>
    </r>
    <r>
      <rPr>
        <sz val="12"/>
        <rFont val="ZurichCnEU"/>
        <charset val="238"/>
      </rPr>
      <t>(15W+15P)</t>
    </r>
  </si>
  <si>
    <r>
      <t xml:space="preserve">Zaawansowane zastosowania arkusza kalkulacyjnego </t>
    </r>
    <r>
      <rPr>
        <sz val="14"/>
        <rFont val="ZurichCnEU"/>
        <charset val="238"/>
      </rPr>
      <t>(30L)</t>
    </r>
  </si>
  <si>
    <r>
      <t xml:space="preserve">Systemy pomiarowe </t>
    </r>
    <r>
      <rPr>
        <sz val="14"/>
        <rFont val="ZurichCnEU"/>
        <charset val="238"/>
      </rPr>
      <t>(15W+15L), 2 ECTS</t>
    </r>
  </si>
  <si>
    <r>
      <t xml:space="preserve">Analiza systemów pomiarowych (MSA) </t>
    </r>
    <r>
      <rPr>
        <sz val="14"/>
        <rFont val="ZurichCnEU"/>
        <charset val="238"/>
      </rPr>
      <t>(15W+15L)</t>
    </r>
    <r>
      <rPr>
        <sz val="18"/>
        <rFont val="ZurichCnEU"/>
        <charset val="238"/>
      </rPr>
      <t xml:space="preserve">, </t>
    </r>
    <r>
      <rPr>
        <sz val="14"/>
        <rFont val="ZurichCnEU"/>
        <charset val="238"/>
      </rPr>
      <t>2 ECTS</t>
    </r>
  </si>
  <si>
    <r>
      <t xml:space="preserve">Analiza danych z zastosowaniem pakietów statystycznych </t>
    </r>
    <r>
      <rPr>
        <sz val="14"/>
        <rFont val="ZurichCnEU"/>
        <charset val="238"/>
      </rPr>
      <t>(15W+15L)</t>
    </r>
    <r>
      <rPr>
        <sz val="18"/>
        <rFont val="ZurichCnEU"/>
        <charset val="238"/>
      </rPr>
      <t xml:space="preserve">,  </t>
    </r>
    <r>
      <rPr>
        <sz val="14"/>
        <rFont val="ZurichCnEU"/>
        <charset val="238"/>
      </rPr>
      <t>2 ECTS</t>
    </r>
  </si>
  <si>
    <t>Przedmiot obieralny 1 (30 godz.)</t>
  </si>
  <si>
    <t>Organizacja i sterowanie produkcją</t>
  </si>
  <si>
    <t>Technologie  bezubytkowe</t>
  </si>
  <si>
    <r>
      <t xml:space="preserve">Narzędzia jakości w inżynierii produkcji </t>
    </r>
    <r>
      <rPr>
        <sz val="14"/>
        <rFont val="ZurichCnEU"/>
        <charset val="238"/>
      </rPr>
      <t>(15W+15P)</t>
    </r>
  </si>
  <si>
    <r>
      <t>Obowiązuje od roku akademickiego</t>
    </r>
    <r>
      <rPr>
        <b/>
        <sz val="11"/>
        <rFont val="Arial"/>
        <family val="2"/>
        <charset val="238"/>
      </rPr>
      <t xml:space="preserve">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</si>
</sst>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sz val="10"/>
      <name val="Arial"/>
      <family val="2"/>
      <charset val="238"/>
    </font>
    <font>
      <i/>
      <sz val="14"/>
      <name val="Arial CE"/>
      <charset val="238"/>
    </font>
    <font>
      <b/>
      <sz val="16"/>
      <color theme="5" tint="-0.499984740745262"/>
      <name val="Arial CE"/>
      <charset val="238"/>
    </font>
    <font>
      <sz val="16"/>
      <color theme="5" tint="-0.499984740745262"/>
      <name val="Arial CE"/>
      <charset val="238"/>
    </font>
    <font>
      <b/>
      <sz val="14"/>
      <color rgb="FFC00000"/>
      <name val="Arial CE"/>
      <charset val="238"/>
    </font>
    <font>
      <sz val="18"/>
      <name val="ZurichCnEU"/>
      <charset val="238"/>
    </font>
    <font>
      <sz val="14"/>
      <name val="ZurichCnEU"/>
      <charset val="238"/>
    </font>
    <font>
      <b/>
      <sz val="16"/>
      <name val="ZurichCnEU"/>
      <charset val="238"/>
    </font>
    <font>
      <b/>
      <sz val="18"/>
      <name val="ZurichCnEU"/>
      <charset val="238"/>
    </font>
    <font>
      <sz val="18"/>
      <color theme="0" tint="-0.499984740745262"/>
      <name val="ZurichCnEU"/>
      <charset val="238"/>
    </font>
    <font>
      <b/>
      <sz val="22"/>
      <color theme="3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b/>
      <sz val="24"/>
      <color rgb="FF002060"/>
      <name val="Arial"/>
      <family val="2"/>
      <charset val="238"/>
    </font>
    <font>
      <sz val="28"/>
      <color theme="3"/>
      <name val="SquareSlab711MdEU"/>
      <charset val="238"/>
    </font>
    <font>
      <sz val="18"/>
      <name val="Arial"/>
      <family val="2"/>
      <charset val="238"/>
    </font>
    <font>
      <sz val="16"/>
      <color rgb="FFFF0000"/>
      <name val="ZurichCnEU"/>
      <charset val="238"/>
    </font>
    <font>
      <sz val="20"/>
      <name val="Arial"/>
      <family val="2"/>
      <charset val="238"/>
    </font>
    <font>
      <b/>
      <sz val="20"/>
      <color theme="6" tint="-0.249977111117893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18"/>
      <name val="Arial"/>
      <family val="2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sz val="16"/>
      <name val="ZurichCnEU"/>
      <charset val="238"/>
    </font>
    <font>
      <sz val="12"/>
      <name val="ZurichCnEU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4" fillId="0" borderId="0"/>
    <xf numFmtId="0" fontId="8" fillId="2" borderId="0"/>
    <xf numFmtId="0" fontId="23" fillId="0" borderId="0"/>
    <xf numFmtId="0" fontId="14" fillId="0" borderId="0"/>
    <xf numFmtId="0" fontId="8" fillId="0" borderId="0"/>
    <xf numFmtId="0" fontId="14" fillId="0" borderId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/>
    <xf numFmtId="0" fontId="9" fillId="0" borderId="5" xfId="0" applyFont="1" applyBorder="1"/>
    <xf numFmtId="0" fontId="10" fillId="0" borderId="5" xfId="0" applyFont="1" applyBorder="1" applyAlignment="1">
      <alignment vertical="center"/>
    </xf>
    <xf numFmtId="0" fontId="9" fillId="0" borderId="0" xfId="0" applyFont="1"/>
    <xf numFmtId="0" fontId="11" fillId="0" borderId="5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13" fillId="0" borderId="0" xfId="0" applyFont="1" applyBorder="1"/>
    <xf numFmtId="0" fontId="15" fillId="0" borderId="0" xfId="1" applyFont="1" applyBorder="1" applyAlignment="1">
      <alignment horizontal="right" vertical="center"/>
    </xf>
    <xf numFmtId="0" fontId="16" fillId="0" borderId="0" xfId="1" applyFont="1" applyBorder="1" applyAlignment="1"/>
    <xf numFmtId="0" fontId="0" fillId="0" borderId="0" xfId="0" applyBorder="1"/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2"/>
    </xf>
    <xf numFmtId="0" fontId="18" fillId="0" borderId="0" xfId="0" applyFont="1" applyBorder="1"/>
    <xf numFmtId="0" fontId="9" fillId="2" borderId="0" xfId="2" applyFont="1"/>
    <xf numFmtId="0" fontId="9" fillId="2" borderId="0" xfId="2" applyFont="1" applyAlignment="1">
      <alignment horizontal="center" vertical="center"/>
    </xf>
    <xf numFmtId="0" fontId="19" fillId="0" borderId="0" xfId="2" applyFont="1" applyFill="1"/>
    <xf numFmtId="0" fontId="19" fillId="0" borderId="2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3" fontId="19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0" fontId="19" fillId="0" borderId="11" xfId="2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0" fontId="3" fillId="0" borderId="9" xfId="0" applyFont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0" fontId="3" fillId="0" borderId="17" xfId="0" applyFont="1" applyBorder="1"/>
    <xf numFmtId="0" fontId="19" fillId="0" borderId="0" xfId="2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6" xfId="0" applyFont="1" applyBorder="1"/>
    <xf numFmtId="0" fontId="5" fillId="0" borderId="27" xfId="0" applyFont="1" applyBorder="1"/>
    <xf numFmtId="0" fontId="5" fillId="0" borderId="27" xfId="0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11" xfId="0" applyFont="1" applyBorder="1"/>
    <xf numFmtId="0" fontId="22" fillId="8" borderId="16" xfId="0" applyFont="1" applyFill="1" applyBorder="1" applyAlignment="1">
      <alignment vertical="center"/>
    </xf>
    <xf numFmtId="0" fontId="22" fillId="8" borderId="4" xfId="0" applyFont="1" applyFill="1" applyBorder="1" applyAlignment="1">
      <alignment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vertical="center"/>
    </xf>
    <xf numFmtId="0" fontId="28" fillId="2" borderId="0" xfId="2" applyFont="1" applyAlignment="1">
      <alignment horizontal="center" vertical="center"/>
    </xf>
    <xf numFmtId="0" fontId="31" fillId="2" borderId="0" xfId="2" applyFont="1"/>
    <xf numFmtId="0" fontId="28" fillId="2" borderId="0" xfId="2" applyFont="1" applyAlignment="1">
      <alignment horizontal="center" vertical="center"/>
    </xf>
    <xf numFmtId="0" fontId="31" fillId="2" borderId="0" xfId="2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9" fillId="2" borderId="37" xfId="2" applyFont="1" applyBorder="1"/>
    <xf numFmtId="0" fontId="9" fillId="0" borderId="38" xfId="2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left" vertical="center" indent="1"/>
    </xf>
    <xf numFmtId="0" fontId="21" fillId="7" borderId="7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4" fillId="0" borderId="42" xfId="0" applyFont="1" applyFill="1" applyBorder="1" applyAlignment="1">
      <alignment vertical="center"/>
    </xf>
    <xf numFmtId="0" fontId="21" fillId="7" borderId="15" xfId="3" applyFont="1" applyFill="1" applyBorder="1" applyAlignment="1">
      <alignment horizontal="left" vertical="center" indent="1"/>
    </xf>
    <xf numFmtId="0" fontId="21" fillId="7" borderId="7" xfId="3" applyFont="1" applyFill="1" applyBorder="1" applyAlignment="1">
      <alignment horizontal="left" vertical="center" indent="1"/>
    </xf>
    <xf numFmtId="0" fontId="4" fillId="0" borderId="7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center"/>
    </xf>
    <xf numFmtId="0" fontId="4" fillId="0" borderId="42" xfId="3" applyFont="1" applyFill="1" applyBorder="1" applyAlignment="1">
      <alignment vertical="center"/>
    </xf>
    <xf numFmtId="0" fontId="3" fillId="0" borderId="18" xfId="0" applyFont="1" applyBorder="1"/>
    <xf numFmtId="0" fontId="3" fillId="0" borderId="18" xfId="0" applyFont="1" applyBorder="1" applyAlignment="1">
      <alignment horizontal="centerContinuous"/>
    </xf>
    <xf numFmtId="0" fontId="3" fillId="0" borderId="21" xfId="0" applyFont="1" applyBorder="1"/>
    <xf numFmtId="0" fontId="28" fillId="2" borderId="16" xfId="2" applyFont="1" applyBorder="1" applyAlignment="1">
      <alignment horizontal="center" vertical="center"/>
    </xf>
    <xf numFmtId="0" fontId="32" fillId="2" borderId="40" xfId="2" applyFont="1" applyBorder="1" applyAlignment="1">
      <alignment horizontal="left" vertical="center"/>
    </xf>
    <xf numFmtId="0" fontId="28" fillId="2" borderId="2" xfId="2" applyFont="1" applyBorder="1" applyAlignment="1">
      <alignment horizontal="center" vertical="center"/>
    </xf>
    <xf numFmtId="0" fontId="28" fillId="2" borderId="34" xfId="2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6" fillId="0" borderId="22" xfId="1" applyFont="1" applyBorder="1" applyAlignment="1">
      <alignment horizontal="left" vertical="center"/>
    </xf>
    <xf numFmtId="0" fontId="33" fillId="0" borderId="1" xfId="0" applyFont="1" applyBorder="1"/>
    <xf numFmtId="0" fontId="34" fillId="9" borderId="5" xfId="0" applyFont="1" applyFill="1" applyBorder="1" applyAlignment="1">
      <alignment horizontal="right"/>
    </xf>
    <xf numFmtId="0" fontId="35" fillId="9" borderId="5" xfId="0" applyFont="1" applyFill="1" applyBorder="1"/>
    <xf numFmtId="0" fontId="9" fillId="9" borderId="5" xfId="0" applyFont="1" applyFill="1" applyBorder="1"/>
    <xf numFmtId="0" fontId="10" fillId="9" borderId="5" xfId="0" applyFont="1" applyFill="1" applyBorder="1" applyAlignment="1">
      <alignment vertical="center"/>
    </xf>
    <xf numFmtId="0" fontId="36" fillId="0" borderId="5" xfId="0" applyFont="1" applyBorder="1" applyAlignment="1">
      <alignment horizontal="left" vertical="center" indent="2"/>
    </xf>
    <xf numFmtId="0" fontId="37" fillId="0" borderId="10" xfId="1" applyFont="1" applyBorder="1" applyAlignment="1">
      <alignment horizontal="right" vertical="center"/>
    </xf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39" fillId="0" borderId="0" xfId="0" applyFont="1" applyFill="1" applyBorder="1"/>
    <xf numFmtId="0" fontId="2" fillId="0" borderId="11" xfId="0" applyFont="1" applyBorder="1"/>
    <xf numFmtId="0" fontId="2" fillId="0" borderId="4" xfId="0" applyFont="1" applyBorder="1"/>
    <xf numFmtId="0" fontId="40" fillId="0" borderId="0" xfId="0" applyFont="1" applyBorder="1" applyAlignment="1">
      <alignment horizontal="left"/>
    </xf>
    <xf numFmtId="0" fontId="0" fillId="0" borderId="7" xfId="2" applyFont="1" applyFill="1" applyBorder="1" applyAlignment="1">
      <alignment horizontal="center" vertical="center"/>
    </xf>
    <xf numFmtId="0" fontId="7" fillId="6" borderId="52" xfId="2" applyFont="1" applyFill="1" applyBorder="1" applyAlignment="1">
      <alignment horizontal="center" vertical="center"/>
    </xf>
    <xf numFmtId="0" fontId="7" fillId="6" borderId="43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5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6" borderId="53" xfId="2" applyFont="1" applyFill="1" applyBorder="1" applyAlignment="1">
      <alignment horizontal="center" vertical="center"/>
    </xf>
    <xf numFmtId="0" fontId="28" fillId="2" borderId="55" xfId="2" applyFont="1" applyBorder="1" applyAlignment="1">
      <alignment horizontal="center" vertical="center"/>
    </xf>
    <xf numFmtId="0" fontId="28" fillId="2" borderId="30" xfId="2" applyFont="1" applyBorder="1" applyAlignment="1">
      <alignment horizontal="center" vertical="center"/>
    </xf>
    <xf numFmtId="0" fontId="32" fillId="2" borderId="57" xfId="2" applyFont="1" applyBorder="1" applyAlignment="1">
      <alignment horizontal="left" vertical="center"/>
    </xf>
    <xf numFmtId="0" fontId="28" fillId="2" borderId="57" xfId="2" applyFont="1" applyBorder="1" applyAlignment="1">
      <alignment horizontal="left" vertical="center"/>
    </xf>
    <xf numFmtId="0" fontId="31" fillId="2" borderId="58" xfId="2" applyFont="1" applyBorder="1" applyAlignment="1">
      <alignment horizontal="center"/>
    </xf>
    <xf numFmtId="0" fontId="28" fillId="2" borderId="29" xfId="2" applyFont="1" applyBorder="1" applyAlignment="1">
      <alignment horizontal="center" vertical="center"/>
    </xf>
    <xf numFmtId="0" fontId="28" fillId="2" borderId="60" xfId="2" applyFont="1" applyBorder="1" applyAlignment="1">
      <alignment horizontal="left" vertical="center"/>
    </xf>
    <xf numFmtId="0" fontId="28" fillId="2" borderId="31" xfId="2" applyFont="1" applyBorder="1" applyAlignment="1">
      <alignment horizontal="center" vertical="center"/>
    </xf>
    <xf numFmtId="0" fontId="32" fillId="2" borderId="61" xfId="2" applyFont="1" applyBorder="1" applyAlignment="1">
      <alignment horizontal="left" vertical="center"/>
    </xf>
    <xf numFmtId="0" fontId="44" fillId="2" borderId="59" xfId="2" applyFont="1" applyBorder="1" applyAlignment="1">
      <alignment horizontal="left"/>
    </xf>
    <xf numFmtId="3" fontId="30" fillId="3" borderId="62" xfId="2" applyNumberFormat="1" applyFont="1" applyFill="1" applyBorder="1" applyAlignment="1">
      <alignment horizontal="center"/>
    </xf>
    <xf numFmtId="3" fontId="45" fillId="4" borderId="63" xfId="2" applyNumberFormat="1" applyFont="1" applyFill="1" applyBorder="1" applyAlignment="1">
      <alignment horizontal="center"/>
    </xf>
    <xf numFmtId="3" fontId="45" fillId="0" borderId="63" xfId="2" applyNumberFormat="1" applyFont="1" applyFill="1" applyBorder="1" applyAlignment="1">
      <alignment horizontal="center"/>
    </xf>
    <xf numFmtId="3" fontId="45" fillId="0" borderId="64" xfId="2" applyNumberFormat="1" applyFont="1" applyFill="1" applyBorder="1" applyAlignment="1">
      <alignment horizontal="center"/>
    </xf>
    <xf numFmtId="0" fontId="45" fillId="5" borderId="62" xfId="2" applyFont="1" applyFill="1" applyBorder="1" applyAlignment="1">
      <alignment horizontal="center"/>
    </xf>
    <xf numFmtId="0" fontId="45" fillId="3" borderId="63" xfId="2" applyFont="1" applyFill="1" applyBorder="1" applyAlignment="1">
      <alignment horizontal="center"/>
    </xf>
    <xf numFmtId="1" fontId="45" fillId="6" borderId="63" xfId="2" applyNumberFormat="1" applyFont="1" applyFill="1" applyBorder="1" applyAlignment="1">
      <alignment horizontal="center"/>
    </xf>
    <xf numFmtId="1" fontId="45" fillId="6" borderId="64" xfId="2" applyNumberFormat="1" applyFont="1" applyFill="1" applyBorder="1" applyAlignment="1">
      <alignment horizontal="center"/>
    </xf>
    <xf numFmtId="0" fontId="45" fillId="0" borderId="63" xfId="2" applyFont="1" applyFill="1" applyBorder="1" applyAlignment="1">
      <alignment horizontal="center"/>
    </xf>
    <xf numFmtId="0" fontId="45" fillId="0" borderId="64" xfId="2" applyFont="1" applyFill="1" applyBorder="1" applyAlignment="1">
      <alignment horizontal="center"/>
    </xf>
    <xf numFmtId="0" fontId="45" fillId="6" borderId="63" xfId="2" applyFont="1" applyFill="1" applyBorder="1" applyAlignment="1">
      <alignment horizontal="center"/>
    </xf>
    <xf numFmtId="0" fontId="45" fillId="6" borderId="65" xfId="2" applyFont="1" applyFill="1" applyBorder="1" applyAlignment="1">
      <alignment horizontal="center"/>
    </xf>
    <xf numFmtId="0" fontId="28" fillId="3" borderId="66" xfId="2" applyFont="1" applyFill="1" applyBorder="1" applyAlignment="1">
      <alignment horizontal="center" vertical="center"/>
    </xf>
    <xf numFmtId="0" fontId="31" fillId="4" borderId="67" xfId="2" applyFont="1" applyFill="1" applyBorder="1" applyAlignment="1">
      <alignment horizontal="center" vertical="center"/>
    </xf>
    <xf numFmtId="0" fontId="28" fillId="2" borderId="67" xfId="2" applyFont="1" applyBorder="1" applyAlignment="1">
      <alignment horizontal="center" vertical="center"/>
    </xf>
    <xf numFmtId="0" fontId="28" fillId="2" borderId="68" xfId="2" applyFont="1" applyBorder="1" applyAlignment="1">
      <alignment horizontal="center" vertical="center"/>
    </xf>
    <xf numFmtId="0" fontId="28" fillId="3" borderId="69" xfId="2" applyFont="1" applyFill="1" applyBorder="1" applyAlignment="1">
      <alignment horizontal="center" vertical="center"/>
    </xf>
    <xf numFmtId="0" fontId="31" fillId="4" borderId="70" xfId="2" applyFont="1" applyFill="1" applyBorder="1" applyAlignment="1">
      <alignment horizontal="center" vertical="center"/>
    </xf>
    <xf numFmtId="0" fontId="28" fillId="2" borderId="70" xfId="2" applyFont="1" applyBorder="1" applyAlignment="1">
      <alignment horizontal="center" vertical="center"/>
    </xf>
    <xf numFmtId="0" fontId="28" fillId="2" borderId="71" xfId="2" applyFont="1" applyBorder="1" applyAlignment="1">
      <alignment horizontal="center" vertical="center"/>
    </xf>
    <xf numFmtId="0" fontId="28" fillId="5" borderId="66" xfId="2" applyFont="1" applyFill="1" applyBorder="1" applyAlignment="1">
      <alignment horizontal="center" vertical="center"/>
    </xf>
    <xf numFmtId="0" fontId="28" fillId="3" borderId="67" xfId="2" applyFont="1" applyFill="1" applyBorder="1" applyAlignment="1">
      <alignment horizontal="center" vertical="center"/>
    </xf>
    <xf numFmtId="0" fontId="28" fillId="6" borderId="67" xfId="2" applyFont="1" applyFill="1" applyBorder="1" applyAlignment="1">
      <alignment horizontal="center" vertical="center"/>
    </xf>
    <xf numFmtId="0" fontId="28" fillId="6" borderId="68" xfId="2" applyFont="1" applyFill="1" applyBorder="1" applyAlignment="1">
      <alignment horizontal="center" vertical="center"/>
    </xf>
    <xf numFmtId="0" fontId="28" fillId="5" borderId="69" xfId="2" applyFont="1" applyFill="1" applyBorder="1" applyAlignment="1">
      <alignment horizontal="center" vertical="center"/>
    </xf>
    <xf numFmtId="0" fontId="28" fillId="3" borderId="70" xfId="2" applyFont="1" applyFill="1" applyBorder="1" applyAlignment="1">
      <alignment horizontal="center" vertical="center"/>
    </xf>
    <xf numFmtId="0" fontId="28" fillId="6" borderId="70" xfId="2" applyFont="1" applyFill="1" applyBorder="1" applyAlignment="1">
      <alignment horizontal="center" vertical="center"/>
    </xf>
    <xf numFmtId="0" fontId="28" fillId="6" borderId="71" xfId="2" applyFont="1" applyFill="1" applyBorder="1" applyAlignment="1">
      <alignment horizontal="center" vertical="center"/>
    </xf>
    <xf numFmtId="0" fontId="28" fillId="0" borderId="67" xfId="2" applyFont="1" applyFill="1" applyBorder="1" applyAlignment="1">
      <alignment horizontal="center" vertical="center"/>
    </xf>
    <xf numFmtId="0" fontId="28" fillId="0" borderId="68" xfId="2" applyFont="1" applyFill="1" applyBorder="1" applyAlignment="1">
      <alignment horizontal="center" vertical="center"/>
    </xf>
    <xf numFmtId="0" fontId="28" fillId="0" borderId="70" xfId="2" applyFont="1" applyFill="1" applyBorder="1" applyAlignment="1">
      <alignment horizontal="center" vertical="center"/>
    </xf>
    <xf numFmtId="0" fontId="28" fillId="0" borderId="71" xfId="2" applyFont="1" applyFill="1" applyBorder="1" applyAlignment="1">
      <alignment horizontal="center" vertical="center"/>
    </xf>
    <xf numFmtId="0" fontId="28" fillId="6" borderId="72" xfId="2" applyFont="1" applyFill="1" applyBorder="1" applyAlignment="1">
      <alignment horizontal="center" vertical="center"/>
    </xf>
    <xf numFmtId="0" fontId="28" fillId="6" borderId="73" xfId="2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22" fillId="3" borderId="74" xfId="0" applyNumberFormat="1" applyFont="1" applyFill="1" applyBorder="1" applyAlignment="1">
      <alignment horizontal="center" vertical="top" textRotation="90" readingOrder="1"/>
    </xf>
    <xf numFmtId="3" fontId="22" fillId="4" borderId="75" xfId="0" applyNumberFormat="1" applyFont="1" applyFill="1" applyBorder="1" applyAlignment="1">
      <alignment horizontal="center" vertical="top" textRotation="90" readingOrder="1"/>
    </xf>
    <xf numFmtId="3" fontId="22" fillId="8" borderId="76" xfId="0" applyNumberFormat="1" applyFont="1" applyFill="1" applyBorder="1" applyAlignment="1">
      <alignment horizontal="center" vertical="top" textRotation="90" readingOrder="1"/>
    </xf>
    <xf numFmtId="3" fontId="22" fillId="8" borderId="77" xfId="0" applyNumberFormat="1" applyFont="1" applyFill="1" applyBorder="1" applyAlignment="1">
      <alignment horizontal="center" vertical="top" textRotation="90" readingOrder="1"/>
    </xf>
    <xf numFmtId="3" fontId="22" fillId="5" borderId="74" xfId="0" applyNumberFormat="1" applyFont="1" applyFill="1" applyBorder="1" applyAlignment="1">
      <alignment horizontal="center" vertical="top" textRotation="90" readingOrder="1"/>
    </xf>
    <xf numFmtId="3" fontId="22" fillId="3" borderId="75" xfId="0" applyNumberFormat="1" applyFont="1" applyFill="1" applyBorder="1" applyAlignment="1">
      <alignment horizontal="center" vertical="top" textRotation="90" readingOrder="1"/>
    </xf>
    <xf numFmtId="3" fontId="22" fillId="8" borderId="78" xfId="0" applyNumberFormat="1" applyFont="1" applyFill="1" applyBorder="1" applyAlignment="1">
      <alignment horizontal="center" vertical="top" textRotation="90" readingOrder="1"/>
    </xf>
    <xf numFmtId="0" fontId="29" fillId="0" borderId="70" xfId="2" quotePrefix="1" applyFont="1" applyFill="1" applyBorder="1" applyAlignment="1">
      <alignment horizontal="center" vertical="center"/>
    </xf>
    <xf numFmtId="0" fontId="28" fillId="3" borderId="79" xfId="2" applyFont="1" applyFill="1" applyBorder="1" applyAlignment="1">
      <alignment horizontal="center" vertical="center"/>
    </xf>
    <xf numFmtId="0" fontId="28" fillId="2" borderId="80" xfId="2" applyFont="1" applyBorder="1" applyAlignment="1">
      <alignment horizontal="center" vertical="center"/>
    </xf>
    <xf numFmtId="0" fontId="28" fillId="2" borderId="81" xfId="2" applyFont="1" applyBorder="1" applyAlignment="1">
      <alignment horizontal="center" vertical="center"/>
    </xf>
    <xf numFmtId="0" fontId="28" fillId="5" borderId="79" xfId="2" applyFont="1" applyFill="1" applyBorder="1" applyAlignment="1">
      <alignment horizontal="center" vertical="center"/>
    </xf>
    <xf numFmtId="0" fontId="28" fillId="3" borderId="80" xfId="2" applyFont="1" applyFill="1" applyBorder="1" applyAlignment="1">
      <alignment horizontal="center" vertical="center"/>
    </xf>
    <xf numFmtId="0" fontId="28" fillId="6" borderId="80" xfId="2" applyFont="1" applyFill="1" applyBorder="1" applyAlignment="1">
      <alignment horizontal="center" vertical="center"/>
    </xf>
    <xf numFmtId="0" fontId="28" fillId="6" borderId="81" xfId="2" applyFont="1" applyFill="1" applyBorder="1" applyAlignment="1">
      <alignment horizontal="center" vertical="center"/>
    </xf>
    <xf numFmtId="0" fontId="28" fillId="0" borderId="80" xfId="2" applyFont="1" applyFill="1" applyBorder="1" applyAlignment="1">
      <alignment horizontal="center" vertical="center"/>
    </xf>
    <xf numFmtId="0" fontId="28" fillId="0" borderId="81" xfId="2" applyFont="1" applyFill="1" applyBorder="1" applyAlignment="1">
      <alignment horizontal="center" vertical="center"/>
    </xf>
    <xf numFmtId="0" fontId="28" fillId="6" borderId="82" xfId="2" applyFont="1" applyFill="1" applyBorder="1" applyAlignment="1">
      <alignment horizontal="center" vertical="center"/>
    </xf>
    <xf numFmtId="49" fontId="28" fillId="2" borderId="33" xfId="2" applyNumberFormat="1" applyFont="1" applyBorder="1" applyAlignment="1">
      <alignment horizontal="left" vertical="center" shrinkToFit="1"/>
    </xf>
    <xf numFmtId="49" fontId="28" fillId="2" borderId="83" xfId="2" applyNumberFormat="1" applyFont="1" applyBorder="1" applyAlignment="1">
      <alignment horizontal="left" vertical="center" shrinkToFit="1"/>
    </xf>
    <xf numFmtId="0" fontId="32" fillId="2" borderId="84" xfId="2" applyFont="1" applyBorder="1" applyAlignment="1">
      <alignment horizontal="left" vertical="center"/>
    </xf>
    <xf numFmtId="0" fontId="28" fillId="2" borderId="85" xfId="2" applyFont="1" applyBorder="1" applyAlignment="1">
      <alignment horizontal="center" vertical="center"/>
    </xf>
    <xf numFmtId="0" fontId="28" fillId="2" borderId="3" xfId="2" applyFont="1" applyBorder="1" applyAlignment="1">
      <alignment horizontal="center" vertical="center"/>
    </xf>
    <xf numFmtId="0" fontId="28" fillId="2" borderId="86" xfId="2" applyFont="1" applyBorder="1" applyAlignment="1">
      <alignment horizontal="center" vertical="center"/>
    </xf>
    <xf numFmtId="0" fontId="28" fillId="3" borderId="87" xfId="2" applyFont="1" applyFill="1" applyBorder="1" applyAlignment="1">
      <alignment horizontal="center" vertical="center"/>
    </xf>
    <xf numFmtId="0" fontId="31" fillId="4" borderId="88" xfId="2" applyFont="1" applyFill="1" applyBorder="1" applyAlignment="1">
      <alignment horizontal="center" vertical="center"/>
    </xf>
    <xf numFmtId="0" fontId="28" fillId="2" borderId="88" xfId="2" applyFont="1" applyBorder="1" applyAlignment="1">
      <alignment horizontal="center" vertical="center"/>
    </xf>
    <xf numFmtId="0" fontId="28" fillId="2" borderId="89" xfId="2" applyFont="1" applyBorder="1" applyAlignment="1">
      <alignment horizontal="center" vertical="center"/>
    </xf>
    <xf numFmtId="0" fontId="28" fillId="5" borderId="87" xfId="2" applyFont="1" applyFill="1" applyBorder="1" applyAlignment="1">
      <alignment horizontal="center" vertical="center"/>
    </xf>
    <xf numFmtId="0" fontId="28" fillId="3" borderId="88" xfId="2" applyFont="1" applyFill="1" applyBorder="1" applyAlignment="1">
      <alignment horizontal="center" vertical="center"/>
    </xf>
    <xf numFmtId="0" fontId="28" fillId="6" borderId="88" xfId="2" applyFont="1" applyFill="1" applyBorder="1" applyAlignment="1">
      <alignment horizontal="center" vertical="center"/>
    </xf>
    <xf numFmtId="0" fontId="28" fillId="6" borderId="89" xfId="2" applyFont="1" applyFill="1" applyBorder="1" applyAlignment="1">
      <alignment horizontal="center" vertical="center"/>
    </xf>
    <xf numFmtId="0" fontId="28" fillId="0" borderId="88" xfId="2" applyFont="1" applyFill="1" applyBorder="1" applyAlignment="1">
      <alignment horizontal="center" vertical="center"/>
    </xf>
    <xf numFmtId="0" fontId="28" fillId="0" borderId="89" xfId="2" applyFont="1" applyFill="1" applyBorder="1" applyAlignment="1">
      <alignment horizontal="center" vertical="center"/>
    </xf>
    <xf numFmtId="0" fontId="28" fillId="6" borderId="90" xfId="2" applyFont="1" applyFill="1" applyBorder="1" applyAlignment="1">
      <alignment horizontal="center" vertical="center"/>
    </xf>
    <xf numFmtId="0" fontId="28" fillId="5" borderId="69" xfId="2" quotePrefix="1" applyFont="1" applyFill="1" applyBorder="1" applyAlignment="1">
      <alignment horizontal="center" vertical="center"/>
    </xf>
    <xf numFmtId="0" fontId="28" fillId="2" borderId="56" xfId="2" applyFont="1" applyBorder="1" applyAlignment="1">
      <alignment horizontal="left" vertical="center"/>
    </xf>
    <xf numFmtId="0" fontId="31" fillId="4" borderId="80" xfId="2" applyFont="1" applyFill="1" applyBorder="1" applyAlignment="1">
      <alignment horizontal="center" vertical="center"/>
    </xf>
    <xf numFmtId="0" fontId="28" fillId="2" borderId="91" xfId="2" applyFont="1" applyBorder="1" applyAlignment="1">
      <alignment horizontal="left" vertical="center"/>
    </xf>
    <xf numFmtId="0" fontId="28" fillId="2" borderId="60" xfId="2" applyFont="1" applyBorder="1" applyAlignment="1">
      <alignment horizontal="left" vertical="center" shrinkToFit="1"/>
    </xf>
    <xf numFmtId="0" fontId="28" fillId="2" borderId="34" xfId="2" applyFont="1" applyBorder="1" applyAlignment="1">
      <alignment horizontal="left" vertical="center" shrinkToFit="1"/>
    </xf>
    <xf numFmtId="0" fontId="47" fillId="2" borderId="31" xfId="2" applyFont="1" applyBorder="1" applyAlignment="1">
      <alignment horizontal="center" vertical="center"/>
    </xf>
    <xf numFmtId="0" fontId="22" fillId="8" borderId="8" xfId="0" applyFont="1" applyFill="1" applyBorder="1" applyAlignment="1">
      <alignment horizontal="left" vertical="center"/>
    </xf>
    <xf numFmtId="0" fontId="22" fillId="8" borderId="20" xfId="0" applyFont="1" applyFill="1" applyBorder="1" applyAlignment="1">
      <alignment horizontal="left" vertical="center"/>
    </xf>
    <xf numFmtId="0" fontId="16" fillId="0" borderId="22" xfId="1" applyFont="1" applyBorder="1" applyAlignment="1">
      <alignment horizontal="right" vertical="center"/>
    </xf>
    <xf numFmtId="0" fontId="19" fillId="0" borderId="19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54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3" borderId="48" xfId="2" applyFont="1" applyFill="1" applyBorder="1" applyAlignment="1">
      <alignment horizontal="center" vertical="center" textRotation="90"/>
    </xf>
    <xf numFmtId="0" fontId="19" fillId="3" borderId="49" xfId="2" applyFont="1" applyFill="1" applyBorder="1" applyAlignment="1">
      <alignment horizontal="center" vertical="center" textRotation="90"/>
    </xf>
    <xf numFmtId="0" fontId="19" fillId="3" borderId="47" xfId="2" applyFont="1" applyFill="1" applyBorder="1" applyAlignment="1">
      <alignment horizontal="center" vertical="center" textRotation="90"/>
    </xf>
    <xf numFmtId="0" fontId="19" fillId="0" borderId="18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19" fillId="4" borderId="41" xfId="2" applyFont="1" applyFill="1" applyBorder="1" applyAlignment="1">
      <alignment horizontal="center" vertical="center" textRotation="90"/>
    </xf>
    <xf numFmtId="0" fontId="19" fillId="4" borderId="45" xfId="2" applyFont="1" applyFill="1" applyBorder="1" applyAlignment="1">
      <alignment horizontal="center" vertical="center" textRotation="90"/>
    </xf>
    <xf numFmtId="0" fontId="24" fillId="0" borderId="41" xfId="2" applyFont="1" applyFill="1" applyBorder="1" applyAlignment="1">
      <alignment horizontal="center" vertical="center"/>
    </xf>
    <xf numFmtId="0" fontId="24" fillId="0" borderId="51" xfId="2" applyFont="1" applyFill="1" applyBorder="1" applyAlignment="1">
      <alignment horizontal="center" vertical="center"/>
    </xf>
    <xf numFmtId="0" fontId="20" fillId="0" borderId="41" xfId="2" quotePrefix="1" applyFont="1" applyFill="1" applyBorder="1" applyAlignment="1">
      <alignment horizontal="center" vertical="top" textRotation="90"/>
    </xf>
    <xf numFmtId="0" fontId="20" fillId="0" borderId="45" xfId="2" quotePrefix="1" applyFont="1" applyFill="1" applyBorder="1" applyAlignment="1">
      <alignment horizontal="center" vertical="top" textRotation="90"/>
    </xf>
    <xf numFmtId="0" fontId="20" fillId="0" borderId="41" xfId="2" applyFont="1" applyFill="1" applyBorder="1" applyAlignment="1">
      <alignment horizontal="center" vertical="top" textRotation="90"/>
    </xf>
    <xf numFmtId="0" fontId="20" fillId="0" borderId="45" xfId="2" applyFont="1" applyFill="1" applyBorder="1" applyAlignment="1">
      <alignment horizontal="center" vertical="top" textRotation="90"/>
    </xf>
    <xf numFmtId="0" fontId="20" fillId="0" borderId="51" xfId="2" applyFont="1" applyFill="1" applyBorder="1" applyAlignment="1">
      <alignment horizontal="center" vertical="top" textRotation="90"/>
    </xf>
    <xf numFmtId="0" fontId="20" fillId="0" borderId="50" xfId="2" applyFont="1" applyFill="1" applyBorder="1" applyAlignment="1">
      <alignment horizontal="center" vertical="top" textRotation="90"/>
    </xf>
    <xf numFmtId="0" fontId="16" fillId="6" borderId="8" xfId="2" applyFont="1" applyFill="1" applyBorder="1" applyAlignment="1">
      <alignment horizontal="center" vertical="center"/>
    </xf>
    <xf numFmtId="0" fontId="19" fillId="3" borderId="44" xfId="2" applyFont="1" applyFill="1" applyBorder="1" applyAlignment="1">
      <alignment horizontal="center" vertical="center" textRotation="90"/>
    </xf>
    <xf numFmtId="0" fontId="19" fillId="3" borderId="45" xfId="2" applyFont="1" applyFill="1" applyBorder="1" applyAlignment="1">
      <alignment horizontal="center" vertical="center" textRotation="90"/>
    </xf>
    <xf numFmtId="0" fontId="19" fillId="5" borderId="46" xfId="2" applyFont="1" applyFill="1" applyBorder="1" applyAlignment="1">
      <alignment horizontal="center" vertical="center" textRotation="90"/>
    </xf>
    <xf numFmtId="0" fontId="19" fillId="5" borderId="47" xfId="2" applyFont="1" applyFill="1" applyBorder="1" applyAlignment="1">
      <alignment horizontal="center" vertical="center" textRotation="90"/>
    </xf>
    <xf numFmtId="0" fontId="16" fillId="0" borderId="8" xfId="2" applyFont="1" applyFill="1" applyBorder="1" applyAlignment="1">
      <alignment horizontal="center" vertical="center"/>
    </xf>
    <xf numFmtId="0" fontId="16" fillId="0" borderId="32" xfId="2" applyFont="1" applyFill="1" applyBorder="1" applyAlignment="1">
      <alignment horizontal="center" vertical="center"/>
    </xf>
    <xf numFmtId="0" fontId="16" fillId="6" borderId="12" xfId="2" applyFont="1" applyFill="1" applyBorder="1" applyAlignment="1">
      <alignment horizontal="center" vertical="center"/>
    </xf>
    <xf numFmtId="0" fontId="27" fillId="6" borderId="6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7" fillId="6" borderId="13" xfId="2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top"/>
    </xf>
  </cellXfs>
  <cellStyles count="8">
    <cellStyle name="Normalny" xfId="0" builtinId="0"/>
    <cellStyle name="Normalny 2" xfId="3" xr:uid="{00000000-0005-0000-0000-000001000000}"/>
    <cellStyle name="Normalny 2 2" xfId="4" xr:uid="{00000000-0005-0000-0000-000002000000}"/>
    <cellStyle name="Normalny 3" xfId="1" xr:uid="{00000000-0005-0000-0000-000003000000}"/>
    <cellStyle name="Normalny 4" xfId="5" xr:uid="{00000000-0005-0000-0000-000004000000}"/>
    <cellStyle name="Normalny 5" xfId="6" xr:uid="{00000000-0005-0000-0000-000005000000}"/>
    <cellStyle name="Normalny 6" xfId="7" xr:uid="{00000000-0005-0000-0000-000006000000}"/>
    <cellStyle name="Normalny_Kom_Dyd_Milec_I i IIst_stac_MiBM_ZiIP_MCH_RWkwiecień2008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172782</xdr:colOff>
      <xdr:row>0</xdr:row>
      <xdr:rowOff>482600</xdr:rowOff>
    </xdr:from>
    <xdr:to>
      <xdr:col>1</xdr:col>
      <xdr:colOff>6494317</xdr:colOff>
      <xdr:row>3</xdr:row>
      <xdr:rowOff>91845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82" y="482600"/>
          <a:ext cx="6325345" cy="13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Z125"/>
  <sheetViews>
    <sheetView showGridLines="0" showZeros="0" tabSelected="1" zoomScale="60" zoomScaleNormal="60" workbookViewId="0">
      <pane ySplit="12" topLeftCell="A13" activePane="bottomLeft" state="frozen"/>
      <selection pane="bottomLeft" activeCell="F4" sqref="F4:G4"/>
    </sheetView>
  </sheetViews>
  <sheetFormatPr defaultColWidth="9.109375" defaultRowHeight="15"/>
  <cols>
    <col min="1" max="1" width="7.6640625" style="1" customWidth="1"/>
    <col min="2" max="2" width="98.77734375" style="11" customWidth="1"/>
    <col min="3" max="3" width="5.6640625" style="11" customWidth="1"/>
    <col min="4" max="4" width="9.6640625" style="7" customWidth="1"/>
    <col min="5" max="5" width="6.33203125" style="7" customWidth="1"/>
    <col min="6" max="8" width="6.33203125" style="11" customWidth="1"/>
    <col min="9" max="23" width="6.33203125" style="8" customWidth="1"/>
    <col min="24" max="24" width="6.33203125" style="9" customWidth="1"/>
    <col min="25" max="26" width="6.33203125" style="8" customWidth="1"/>
    <col min="27" max="16384" width="9.109375" style="1"/>
  </cols>
  <sheetData>
    <row r="1" spans="1:26" s="14" customFormat="1" ht="46.5" customHeight="1" thickTop="1">
      <c r="A1" s="90"/>
      <c r="B1" s="91"/>
      <c r="C1" s="92"/>
      <c r="D1" s="93"/>
      <c r="E1" s="94"/>
      <c r="F1" s="94"/>
      <c r="G1" s="94"/>
      <c r="H1" s="94"/>
      <c r="I1" s="94"/>
      <c r="J1" s="13"/>
      <c r="K1" s="95"/>
      <c r="L1" s="12"/>
      <c r="M1" s="12"/>
      <c r="N1" s="12"/>
      <c r="O1" s="12"/>
      <c r="P1" s="12"/>
      <c r="Q1" s="12"/>
      <c r="R1" s="12"/>
      <c r="S1" s="12"/>
      <c r="T1" s="12"/>
      <c r="U1" s="15"/>
      <c r="V1" s="15"/>
      <c r="W1" s="15"/>
      <c r="X1" s="15"/>
      <c r="Y1" s="15"/>
      <c r="Z1" s="96" t="s">
        <v>73</v>
      </c>
    </row>
    <row r="2" spans="1:26" s="14" customFormat="1" ht="60" customHeight="1">
      <c r="A2" s="67"/>
      <c r="B2" s="16"/>
      <c r="C2" s="97" t="s">
        <v>72</v>
      </c>
      <c r="D2" s="17"/>
      <c r="E2" s="18"/>
      <c r="F2" s="18"/>
      <c r="G2" s="18"/>
      <c r="H2" s="17"/>
      <c r="I2" s="17"/>
      <c r="J2" s="17"/>
      <c r="L2" s="103" t="s">
        <v>79</v>
      </c>
      <c r="M2" s="18"/>
      <c r="N2" s="18"/>
      <c r="O2" s="18"/>
      <c r="P2" s="98"/>
      <c r="Q2" s="98"/>
      <c r="R2" s="98"/>
      <c r="S2" s="98"/>
      <c r="T2" s="98"/>
      <c r="U2" s="98"/>
      <c r="V2" s="98"/>
      <c r="W2" s="98"/>
      <c r="X2" s="98"/>
      <c r="Y2" s="98"/>
      <c r="Z2" s="52"/>
    </row>
    <row r="3" spans="1:26" s="14" customFormat="1" ht="30" customHeight="1">
      <c r="A3" s="3"/>
      <c r="B3" s="19"/>
      <c r="C3" s="18"/>
      <c r="D3" s="18"/>
      <c r="E3" s="18"/>
      <c r="F3" s="18"/>
      <c r="G3" s="18"/>
      <c r="H3" s="18"/>
      <c r="I3" s="88"/>
      <c r="J3" s="18"/>
      <c r="L3" s="99" t="s">
        <v>80</v>
      </c>
      <c r="M3" s="18"/>
      <c r="N3" s="18"/>
      <c r="O3" s="18"/>
      <c r="P3" s="16"/>
      <c r="Q3" s="18"/>
      <c r="R3" s="18"/>
      <c r="S3" s="21"/>
      <c r="T3" s="21"/>
      <c r="U3" s="21"/>
      <c r="V3" s="21"/>
      <c r="W3" s="21"/>
      <c r="X3" s="16"/>
      <c r="Y3" s="16"/>
      <c r="Z3" s="52"/>
    </row>
    <row r="4" spans="1:26" s="14" customFormat="1" ht="30" customHeight="1">
      <c r="A4" s="3"/>
      <c r="B4" s="19"/>
      <c r="C4" s="16"/>
      <c r="D4" s="18" t="s">
        <v>78</v>
      </c>
      <c r="E4" s="20"/>
      <c r="F4" s="206">
        <v>2022</v>
      </c>
      <c r="G4" s="206"/>
      <c r="H4" s="89" t="s">
        <v>8</v>
      </c>
      <c r="I4" s="23"/>
      <c r="J4" s="16"/>
      <c r="L4" s="239" t="s">
        <v>81</v>
      </c>
      <c r="M4" s="18"/>
      <c r="N4" s="24"/>
      <c r="O4" s="16"/>
      <c r="P4" s="16"/>
      <c r="Q4" s="16"/>
      <c r="R4" s="16"/>
      <c r="S4" s="16"/>
      <c r="T4" s="18"/>
      <c r="U4" s="16"/>
      <c r="V4" s="16"/>
      <c r="W4" s="16"/>
      <c r="X4" s="16"/>
      <c r="Y4" s="16"/>
      <c r="Z4" s="52"/>
    </row>
    <row r="5" spans="1:26" s="14" customFormat="1" ht="30" customHeight="1">
      <c r="A5" s="3"/>
      <c r="B5" s="19"/>
      <c r="C5" s="16"/>
      <c r="D5" s="22"/>
      <c r="E5" s="16"/>
      <c r="F5" s="22"/>
      <c r="G5" s="16"/>
      <c r="H5" s="16"/>
      <c r="I5" s="25"/>
      <c r="J5" s="16"/>
      <c r="L5" s="240" t="s">
        <v>119</v>
      </c>
      <c r="M5" s="18"/>
      <c r="N5" s="18"/>
      <c r="O5" s="18"/>
      <c r="P5" s="46"/>
      <c r="Q5" s="46"/>
      <c r="R5" s="46"/>
      <c r="S5" s="100"/>
      <c r="T5" s="46"/>
      <c r="U5" s="16"/>
      <c r="V5" s="16"/>
      <c r="W5" s="16"/>
      <c r="X5" s="16"/>
      <c r="Y5" s="16"/>
      <c r="Z5" s="101"/>
    </row>
    <row r="6" spans="1:26" s="14" customFormat="1" ht="10.050000000000001" customHeight="1" thickBot="1">
      <c r="A6" s="102"/>
      <c r="B6" s="16"/>
      <c r="C6" s="16"/>
      <c r="D6" s="16"/>
      <c r="E6" s="68"/>
      <c r="F6" s="16"/>
      <c r="G6" s="16"/>
      <c r="H6" s="16"/>
      <c r="I6" s="16"/>
      <c r="J6" s="16"/>
      <c r="K6" s="18"/>
      <c r="L6" s="16"/>
      <c r="M6" s="18"/>
      <c r="N6" s="18"/>
      <c r="O6" s="18"/>
      <c r="P6" s="16"/>
      <c r="Q6" s="16"/>
      <c r="R6" s="16"/>
      <c r="S6" s="16"/>
      <c r="T6" s="16"/>
      <c r="U6" s="16"/>
      <c r="V6" s="16"/>
      <c r="W6" s="16"/>
      <c r="X6" s="16"/>
      <c r="Y6" s="16"/>
      <c r="Z6" s="101"/>
    </row>
    <row r="7" spans="1:26" s="26" customFormat="1" ht="20.100000000000001" customHeight="1">
      <c r="A7" s="207" t="s">
        <v>26</v>
      </c>
      <c r="B7" s="209" t="s">
        <v>1</v>
      </c>
      <c r="C7" s="212" t="s">
        <v>27</v>
      </c>
      <c r="D7" s="215" t="s">
        <v>0</v>
      </c>
      <c r="E7" s="215"/>
      <c r="F7" s="215"/>
      <c r="G7" s="215"/>
      <c r="H7" s="216"/>
      <c r="I7" s="69"/>
      <c r="J7" s="55"/>
      <c r="K7" s="55"/>
      <c r="L7" s="55"/>
      <c r="M7" s="55"/>
      <c r="N7" s="55"/>
      <c r="O7" s="55"/>
      <c r="P7" s="55"/>
      <c r="Q7" s="55"/>
      <c r="R7" s="56" t="s">
        <v>83</v>
      </c>
      <c r="S7" s="55"/>
      <c r="T7" s="55"/>
      <c r="U7" s="55"/>
      <c r="V7" s="55"/>
      <c r="W7" s="55"/>
      <c r="X7" s="55"/>
      <c r="Y7" s="55"/>
      <c r="Z7" s="57"/>
    </row>
    <row r="8" spans="1:26" s="26" customFormat="1" ht="20.100000000000001" customHeight="1">
      <c r="A8" s="208"/>
      <c r="B8" s="210"/>
      <c r="C8" s="213"/>
      <c r="D8" s="217" t="s">
        <v>28</v>
      </c>
      <c r="E8" s="219" t="s">
        <v>29</v>
      </c>
      <c r="F8" s="219"/>
      <c r="G8" s="219"/>
      <c r="H8" s="220"/>
      <c r="I8" s="70"/>
      <c r="J8" s="58"/>
      <c r="K8" s="58"/>
      <c r="L8" s="58"/>
      <c r="M8" s="58"/>
      <c r="N8" s="58"/>
      <c r="O8" s="58"/>
      <c r="P8" s="58"/>
      <c r="Q8" s="58"/>
      <c r="R8" s="59" t="s">
        <v>30</v>
      </c>
      <c r="S8" s="58"/>
      <c r="T8" s="58"/>
      <c r="U8" s="58"/>
      <c r="V8" s="58"/>
      <c r="W8" s="58"/>
      <c r="X8" s="58"/>
      <c r="Y8" s="58"/>
      <c r="Z8" s="60"/>
    </row>
    <row r="9" spans="1:26" s="26" customFormat="1" ht="30" customHeight="1">
      <c r="A9" s="208"/>
      <c r="B9" s="210"/>
      <c r="C9" s="213"/>
      <c r="D9" s="217"/>
      <c r="E9" s="221" t="s">
        <v>31</v>
      </c>
      <c r="F9" s="223" t="s">
        <v>32</v>
      </c>
      <c r="G9" s="223" t="s">
        <v>33</v>
      </c>
      <c r="H9" s="225" t="s">
        <v>34</v>
      </c>
      <c r="I9" s="230" t="s">
        <v>35</v>
      </c>
      <c r="J9" s="228" t="s">
        <v>82</v>
      </c>
      <c r="K9" s="227" t="s">
        <v>3</v>
      </c>
      <c r="L9" s="227"/>
      <c r="M9" s="227"/>
      <c r="N9" s="227"/>
      <c r="O9" s="230" t="s">
        <v>35</v>
      </c>
      <c r="P9" s="228" t="s">
        <v>82</v>
      </c>
      <c r="Q9" s="232" t="s">
        <v>4</v>
      </c>
      <c r="R9" s="232"/>
      <c r="S9" s="232"/>
      <c r="T9" s="233"/>
      <c r="U9" s="230" t="s">
        <v>35</v>
      </c>
      <c r="V9" s="228" t="s">
        <v>82</v>
      </c>
      <c r="W9" s="227" t="s">
        <v>5</v>
      </c>
      <c r="X9" s="227"/>
      <c r="Y9" s="227"/>
      <c r="Z9" s="234"/>
    </row>
    <row r="10" spans="1:26" s="26" customFormat="1" ht="20.100000000000001" customHeight="1">
      <c r="A10" s="208"/>
      <c r="B10" s="210"/>
      <c r="C10" s="213"/>
      <c r="D10" s="217"/>
      <c r="E10" s="221"/>
      <c r="F10" s="223"/>
      <c r="G10" s="223"/>
      <c r="H10" s="225"/>
      <c r="I10" s="231"/>
      <c r="J10" s="229"/>
      <c r="K10" s="235" t="str">
        <f>IF(F4&lt;&gt;"",($F$4&amp;"/"&amp;RIGHT($F$4+1,2)&amp;" LATO"),"")</f>
        <v>2022/23 LATO</v>
      </c>
      <c r="L10" s="235"/>
      <c r="M10" s="235"/>
      <c r="N10" s="235"/>
      <c r="O10" s="231"/>
      <c r="P10" s="229"/>
      <c r="Q10" s="236" t="str">
        <f>IF(F4&lt;&gt;"",($F$4+1&amp;"/"&amp;RIGHT($F$4+2,2)&amp;" ZIMA"),"")</f>
        <v>2023/24 ZIMA</v>
      </c>
      <c r="R10" s="236"/>
      <c r="S10" s="236"/>
      <c r="T10" s="237"/>
      <c r="U10" s="231"/>
      <c r="V10" s="229"/>
      <c r="W10" s="235" t="str">
        <f>IF(F4&lt;&gt;"",($F$4+1&amp;"/"&amp;RIGHT($F$4+2,2)&amp;" LATO"),"")</f>
        <v>2023/24 LATO</v>
      </c>
      <c r="X10" s="235"/>
      <c r="Y10" s="235"/>
      <c r="Z10" s="238"/>
    </row>
    <row r="11" spans="1:26" s="27" customFormat="1" ht="20.100000000000001" customHeight="1">
      <c r="A11" s="208"/>
      <c r="B11" s="211"/>
      <c r="C11" s="214"/>
      <c r="D11" s="218"/>
      <c r="E11" s="222"/>
      <c r="F11" s="224"/>
      <c r="G11" s="224"/>
      <c r="H11" s="226"/>
      <c r="I11" s="104"/>
      <c r="J11" s="104"/>
      <c r="K11" s="105" t="s">
        <v>6</v>
      </c>
      <c r="L11" s="105" t="s">
        <v>7</v>
      </c>
      <c r="M11" s="105" t="s">
        <v>8</v>
      </c>
      <c r="N11" s="106" t="s">
        <v>9</v>
      </c>
      <c r="O11" s="107"/>
      <c r="P11" s="108"/>
      <c r="Q11" s="109" t="s">
        <v>6</v>
      </c>
      <c r="R11" s="109" t="s">
        <v>7</v>
      </c>
      <c r="S11" s="109" t="s">
        <v>8</v>
      </c>
      <c r="T11" s="110" t="s">
        <v>9</v>
      </c>
      <c r="U11" s="108"/>
      <c r="V11" s="108"/>
      <c r="W11" s="105" t="s">
        <v>6</v>
      </c>
      <c r="X11" s="105" t="s">
        <v>7</v>
      </c>
      <c r="Y11" s="105" t="s">
        <v>8</v>
      </c>
      <c r="Z11" s="111" t="s">
        <v>9</v>
      </c>
    </row>
    <row r="12" spans="1:26" s="5" customFormat="1" ht="30" customHeight="1">
      <c r="A12" s="71" t="s">
        <v>36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3"/>
      <c r="R12" s="73"/>
      <c r="S12" s="73"/>
      <c r="T12" s="73"/>
      <c r="U12" s="73"/>
      <c r="V12" s="73"/>
      <c r="W12" s="73"/>
      <c r="X12" s="73"/>
      <c r="Y12" s="73"/>
      <c r="Z12" s="75"/>
    </row>
    <row r="13" spans="1:26" s="61" customFormat="1" ht="25.05" customHeight="1">
      <c r="A13" s="84">
        <v>1</v>
      </c>
      <c r="B13" s="85" t="s">
        <v>51</v>
      </c>
      <c r="C13" s="138">
        <f>COUNTIF(J13,"E")+COUNTIF(P13,"E")+COUNTIF(V13,"E")</f>
        <v>0</v>
      </c>
      <c r="D13" s="135">
        <f t="shared" ref="D13" si="0">SUM(E13:H13)</f>
        <v>30</v>
      </c>
      <c r="E13" s="136">
        <f t="shared" ref="E13:H13" si="1">SUM(K13,Q13,W13)</f>
        <v>30</v>
      </c>
      <c r="F13" s="136">
        <f t="shared" si="1"/>
        <v>0</v>
      </c>
      <c r="G13" s="136">
        <f t="shared" si="1"/>
        <v>0</v>
      </c>
      <c r="H13" s="137">
        <f t="shared" si="1"/>
        <v>0</v>
      </c>
      <c r="I13" s="142">
        <v>3</v>
      </c>
      <c r="J13" s="143"/>
      <c r="K13" s="144">
        <v>30</v>
      </c>
      <c r="L13" s="144"/>
      <c r="M13" s="144"/>
      <c r="N13" s="145"/>
      <c r="O13" s="142"/>
      <c r="P13" s="143"/>
      <c r="Q13" s="150"/>
      <c r="R13" s="150"/>
      <c r="S13" s="150"/>
      <c r="T13" s="151"/>
      <c r="U13" s="142"/>
      <c r="V13" s="143"/>
      <c r="W13" s="144"/>
      <c r="X13" s="144"/>
      <c r="Y13" s="144"/>
      <c r="Z13" s="154"/>
    </row>
    <row r="14" spans="1:26" s="63" customFormat="1" ht="25.05" customHeight="1">
      <c r="A14" s="86"/>
      <c r="B14" s="87" t="s">
        <v>74</v>
      </c>
      <c r="C14" s="138">
        <f t="shared" ref="C14:C21" si="2">COUNTIF(J14,"E")+COUNTIF(P14,"E")+COUNTIF(V14,"E")</f>
        <v>0</v>
      </c>
      <c r="D14" s="139"/>
      <c r="E14" s="140"/>
      <c r="F14" s="140"/>
      <c r="G14" s="140"/>
      <c r="H14" s="141"/>
      <c r="I14" s="146"/>
      <c r="J14" s="147"/>
      <c r="K14" s="148"/>
      <c r="L14" s="148"/>
      <c r="M14" s="148"/>
      <c r="N14" s="149"/>
      <c r="O14" s="146"/>
      <c r="P14" s="147"/>
      <c r="Q14" s="152"/>
      <c r="R14" s="152"/>
      <c r="S14" s="152"/>
      <c r="T14" s="153"/>
      <c r="U14" s="146"/>
      <c r="V14" s="147"/>
      <c r="W14" s="148"/>
      <c r="X14" s="148"/>
      <c r="Y14" s="148"/>
      <c r="Z14" s="155"/>
    </row>
    <row r="15" spans="1:26" s="63" customFormat="1" ht="25.05" customHeight="1">
      <c r="A15" s="117"/>
      <c r="B15" s="118" t="s">
        <v>75</v>
      </c>
      <c r="C15" s="138">
        <f t="shared" si="2"/>
        <v>0</v>
      </c>
      <c r="D15" s="139"/>
      <c r="E15" s="140"/>
      <c r="F15" s="140"/>
      <c r="G15" s="140"/>
      <c r="H15" s="141"/>
      <c r="I15" s="146"/>
      <c r="J15" s="147"/>
      <c r="K15" s="148"/>
      <c r="L15" s="148"/>
      <c r="M15" s="148"/>
      <c r="N15" s="149"/>
      <c r="O15" s="146"/>
      <c r="P15" s="147"/>
      <c r="Q15" s="152"/>
      <c r="R15" s="152"/>
      <c r="S15" s="152"/>
      <c r="T15" s="153"/>
      <c r="U15" s="146"/>
      <c r="V15" s="147"/>
      <c r="W15" s="148"/>
      <c r="X15" s="148"/>
      <c r="Y15" s="148"/>
      <c r="Z15" s="155"/>
    </row>
    <row r="16" spans="1:26" s="61" customFormat="1" ht="25.05" customHeight="1">
      <c r="A16" s="119">
        <v>2</v>
      </c>
      <c r="B16" s="120" t="s">
        <v>52</v>
      </c>
      <c r="C16" s="138">
        <f t="shared" si="2"/>
        <v>0</v>
      </c>
      <c r="D16" s="139">
        <f t="shared" ref="D16:D21" si="3">SUM(E16:H16)</f>
        <v>15</v>
      </c>
      <c r="E16" s="140">
        <f t="shared" ref="E16:E21" si="4">SUM(K16,Q16,W16)</f>
        <v>15</v>
      </c>
      <c r="F16" s="140">
        <f t="shared" ref="F16:F21" si="5">SUM(L16,R16,X16)</f>
        <v>0</v>
      </c>
      <c r="G16" s="140">
        <f t="shared" ref="G16:G21" si="6">SUM(M16,S16,Y16)</f>
        <v>0</v>
      </c>
      <c r="H16" s="141">
        <f t="shared" ref="H16:H21" si="7">SUM(N16,T16,Z16)</f>
        <v>0</v>
      </c>
      <c r="I16" s="146"/>
      <c r="J16" s="147"/>
      <c r="K16" s="148"/>
      <c r="L16" s="148"/>
      <c r="M16" s="148"/>
      <c r="N16" s="149"/>
      <c r="O16" s="146"/>
      <c r="P16" s="147"/>
      <c r="Q16" s="152"/>
      <c r="R16" s="152"/>
      <c r="S16" s="152"/>
      <c r="T16" s="153"/>
      <c r="U16" s="146">
        <v>2</v>
      </c>
      <c r="V16" s="147"/>
      <c r="W16" s="148">
        <v>15</v>
      </c>
      <c r="X16" s="148"/>
      <c r="Y16" s="148"/>
      <c r="Z16" s="155"/>
    </row>
    <row r="17" spans="1:26" s="63" customFormat="1" ht="25.05" customHeight="1">
      <c r="A17" s="86"/>
      <c r="B17" s="87" t="s">
        <v>76</v>
      </c>
      <c r="C17" s="138">
        <f t="shared" si="2"/>
        <v>0</v>
      </c>
      <c r="D17" s="139"/>
      <c r="E17" s="140"/>
      <c r="F17" s="140"/>
      <c r="G17" s="140"/>
      <c r="H17" s="141"/>
      <c r="I17" s="146"/>
      <c r="J17" s="147"/>
      <c r="K17" s="148"/>
      <c r="L17" s="148"/>
      <c r="M17" s="148"/>
      <c r="N17" s="149"/>
      <c r="O17" s="146"/>
      <c r="P17" s="147"/>
      <c r="Q17" s="152"/>
      <c r="R17" s="152"/>
      <c r="S17" s="152"/>
      <c r="T17" s="153"/>
      <c r="U17" s="146"/>
      <c r="V17" s="147"/>
      <c r="W17" s="148"/>
      <c r="X17" s="148"/>
      <c r="Y17" s="148"/>
      <c r="Z17" s="155"/>
    </row>
    <row r="18" spans="1:26" s="63" customFormat="1" ht="25.05" customHeight="1">
      <c r="A18" s="117"/>
      <c r="B18" s="118" t="s">
        <v>77</v>
      </c>
      <c r="C18" s="138">
        <f t="shared" si="2"/>
        <v>0</v>
      </c>
      <c r="D18" s="139"/>
      <c r="E18" s="140"/>
      <c r="F18" s="140"/>
      <c r="G18" s="140"/>
      <c r="H18" s="141"/>
      <c r="I18" s="146"/>
      <c r="J18" s="147"/>
      <c r="K18" s="148"/>
      <c r="L18" s="148"/>
      <c r="M18" s="148"/>
      <c r="N18" s="149"/>
      <c r="O18" s="146"/>
      <c r="P18" s="147"/>
      <c r="Q18" s="152"/>
      <c r="R18" s="152"/>
      <c r="S18" s="152"/>
      <c r="T18" s="153"/>
      <c r="U18" s="146"/>
      <c r="V18" s="147"/>
      <c r="W18" s="148"/>
      <c r="X18" s="148"/>
      <c r="Y18" s="148"/>
      <c r="Z18" s="155"/>
    </row>
    <row r="19" spans="1:26" s="61" customFormat="1" ht="25.05" customHeight="1">
      <c r="A19" s="113">
        <v>3</v>
      </c>
      <c r="B19" s="114" t="s">
        <v>53</v>
      </c>
      <c r="C19" s="138">
        <f t="shared" si="2"/>
        <v>0</v>
      </c>
      <c r="D19" s="139">
        <f t="shared" si="3"/>
        <v>30</v>
      </c>
      <c r="E19" s="140">
        <f t="shared" si="4"/>
        <v>0</v>
      </c>
      <c r="F19" s="140">
        <f t="shared" si="5"/>
        <v>30</v>
      </c>
      <c r="G19" s="140">
        <f t="shared" si="6"/>
        <v>0</v>
      </c>
      <c r="H19" s="141">
        <f t="shared" si="7"/>
        <v>0</v>
      </c>
      <c r="I19" s="146"/>
      <c r="J19" s="147"/>
      <c r="K19" s="148"/>
      <c r="L19" s="148"/>
      <c r="M19" s="148"/>
      <c r="N19" s="149"/>
      <c r="O19" s="146">
        <v>2</v>
      </c>
      <c r="P19" s="147"/>
      <c r="Q19" s="152"/>
      <c r="R19" s="152">
        <v>30</v>
      </c>
      <c r="S19" s="152"/>
      <c r="T19" s="153"/>
      <c r="U19" s="146"/>
      <c r="V19" s="147"/>
      <c r="W19" s="148"/>
      <c r="X19" s="148"/>
      <c r="Y19" s="148"/>
      <c r="Z19" s="155"/>
    </row>
    <row r="20" spans="1:26" s="61" customFormat="1" ht="25.05" customHeight="1">
      <c r="A20" s="113">
        <v>4</v>
      </c>
      <c r="B20" s="115" t="s">
        <v>54</v>
      </c>
      <c r="C20" s="138">
        <f t="shared" si="2"/>
        <v>0</v>
      </c>
      <c r="D20" s="139">
        <f t="shared" si="3"/>
        <v>15</v>
      </c>
      <c r="E20" s="140">
        <f t="shared" si="4"/>
        <v>0</v>
      </c>
      <c r="F20" s="140">
        <f t="shared" si="5"/>
        <v>15</v>
      </c>
      <c r="G20" s="140">
        <f t="shared" si="6"/>
        <v>0</v>
      </c>
      <c r="H20" s="141">
        <f t="shared" si="7"/>
        <v>0</v>
      </c>
      <c r="I20" s="146"/>
      <c r="J20" s="147"/>
      <c r="K20" s="148"/>
      <c r="L20" s="148"/>
      <c r="M20" s="148"/>
      <c r="N20" s="149"/>
      <c r="O20" s="146"/>
      <c r="P20" s="147"/>
      <c r="Q20" s="152"/>
      <c r="R20" s="152"/>
      <c r="S20" s="152"/>
      <c r="T20" s="153"/>
      <c r="U20" s="197" t="s">
        <v>84</v>
      </c>
      <c r="V20" s="147" t="s">
        <v>70</v>
      </c>
      <c r="W20" s="148"/>
      <c r="X20" s="148">
        <v>15</v>
      </c>
      <c r="Y20" s="148"/>
      <c r="Z20" s="155"/>
    </row>
    <row r="21" spans="1:26" s="61" customFormat="1" ht="25.05" customHeight="1">
      <c r="A21" s="113">
        <v>5</v>
      </c>
      <c r="B21" s="115" t="s">
        <v>14</v>
      </c>
      <c r="C21" s="138">
        <f t="shared" si="2"/>
        <v>0</v>
      </c>
      <c r="D21" s="139">
        <f t="shared" si="3"/>
        <v>15</v>
      </c>
      <c r="E21" s="140">
        <f t="shared" si="4"/>
        <v>15</v>
      </c>
      <c r="F21" s="140">
        <f t="shared" si="5"/>
        <v>0</v>
      </c>
      <c r="G21" s="140">
        <f t="shared" si="6"/>
        <v>0</v>
      </c>
      <c r="H21" s="141">
        <f t="shared" si="7"/>
        <v>0</v>
      </c>
      <c r="I21" s="146">
        <v>1</v>
      </c>
      <c r="J21" s="147"/>
      <c r="K21" s="148">
        <v>15</v>
      </c>
      <c r="L21" s="148"/>
      <c r="M21" s="148"/>
      <c r="N21" s="149"/>
      <c r="O21" s="146"/>
      <c r="P21" s="147"/>
      <c r="Q21" s="152"/>
      <c r="R21" s="152"/>
      <c r="S21" s="152"/>
      <c r="T21" s="153"/>
      <c r="U21" s="146"/>
      <c r="V21" s="147"/>
      <c r="W21" s="148"/>
      <c r="X21" s="148"/>
      <c r="Y21" s="148"/>
      <c r="Z21" s="155"/>
    </row>
    <row r="22" spans="1:26" s="62" customFormat="1" ht="25.05" customHeight="1">
      <c r="A22" s="116"/>
      <c r="B22" s="121" t="s">
        <v>23</v>
      </c>
      <c r="C22" s="122">
        <f>SUM(C13:C21)</f>
        <v>0</v>
      </c>
      <c r="D22" s="123">
        <f t="shared" ref="D22:H22" si="8">SUM(D13:D21)</f>
        <v>105</v>
      </c>
      <c r="E22" s="124">
        <f t="shared" si="8"/>
        <v>60</v>
      </c>
      <c r="F22" s="124">
        <f t="shared" si="8"/>
        <v>45</v>
      </c>
      <c r="G22" s="124">
        <f t="shared" si="8"/>
        <v>0</v>
      </c>
      <c r="H22" s="125">
        <f t="shared" si="8"/>
        <v>0</v>
      </c>
      <c r="I22" s="126">
        <f>SUM(I13:I21)</f>
        <v>4</v>
      </c>
      <c r="J22" s="127">
        <f>COUNTIF(J13:J21,"E")</f>
        <v>0</v>
      </c>
      <c r="K22" s="128">
        <f>SUM(K13:K21)</f>
        <v>45</v>
      </c>
      <c r="L22" s="128">
        <f t="shared" ref="L22:O22" si="9">SUM(L13:L21)</f>
        <v>0</v>
      </c>
      <c r="M22" s="128">
        <f t="shared" si="9"/>
        <v>0</v>
      </c>
      <c r="N22" s="129">
        <f t="shared" si="9"/>
        <v>0</v>
      </c>
      <c r="O22" s="126">
        <f t="shared" si="9"/>
        <v>2</v>
      </c>
      <c r="P22" s="127">
        <f>COUNTIF(P13:P21,"E")</f>
        <v>0</v>
      </c>
      <c r="Q22" s="130">
        <f t="shared" ref="Q22" si="10">SUM(Q13:Q21)</f>
        <v>0</v>
      </c>
      <c r="R22" s="130">
        <f t="shared" ref="R22" si="11">SUM(R13:R21)</f>
        <v>30</v>
      </c>
      <c r="S22" s="130">
        <f t="shared" ref="S22" si="12">SUM(S13:S21)</f>
        <v>0</v>
      </c>
      <c r="T22" s="131">
        <f t="shared" ref="T22:U22" si="13">SUM(T13:T21)</f>
        <v>0</v>
      </c>
      <c r="U22" s="126">
        <f t="shared" si="13"/>
        <v>2</v>
      </c>
      <c r="V22" s="127">
        <f>COUNTIF(V13:V21,"E")</f>
        <v>0</v>
      </c>
      <c r="W22" s="132">
        <f t="shared" ref="W22" si="14">SUM(W13:W21)</f>
        <v>15</v>
      </c>
      <c r="X22" s="132">
        <f t="shared" ref="X22" si="15">SUM(X13:X21)</f>
        <v>15</v>
      </c>
      <c r="Y22" s="132">
        <f t="shared" ref="Y22" si="16">SUM(Y13:Y21)</f>
        <v>0</v>
      </c>
      <c r="Z22" s="133">
        <f t="shared" ref="Z22" si="17">SUM(Z13:Z21)</f>
        <v>0</v>
      </c>
    </row>
    <row r="23" spans="1:26" s="5" customFormat="1" ht="30" customHeight="1">
      <c r="A23" s="71" t="s">
        <v>37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3"/>
      <c r="R23" s="73"/>
      <c r="S23" s="73"/>
      <c r="T23" s="73"/>
      <c r="U23" s="73"/>
      <c r="V23" s="73"/>
      <c r="W23" s="73"/>
      <c r="X23" s="73"/>
      <c r="Y23" s="73"/>
      <c r="Z23" s="75"/>
    </row>
    <row r="24" spans="1:26" s="63" customFormat="1" ht="25.05" customHeight="1">
      <c r="A24" s="113">
        <v>6</v>
      </c>
      <c r="B24" s="115" t="s">
        <v>116</v>
      </c>
      <c r="C24" s="138">
        <f t="shared" ref="C24:C39" si="18">COUNTIF(J24,"E")+COUNTIF(P24,"E")+COUNTIF(V24,"E")</f>
        <v>1</v>
      </c>
      <c r="D24" s="139">
        <f t="shared" ref="D24:D29" si="19">SUM(E24:H24)</f>
        <v>60</v>
      </c>
      <c r="E24" s="140">
        <f t="shared" ref="E24:H29" si="20">SUM(K24,Q24,W24)</f>
        <v>30</v>
      </c>
      <c r="F24" s="140">
        <f t="shared" si="20"/>
        <v>0</v>
      </c>
      <c r="G24" s="140">
        <f t="shared" si="20"/>
        <v>15</v>
      </c>
      <c r="H24" s="141">
        <f t="shared" si="20"/>
        <v>15</v>
      </c>
      <c r="I24" s="146">
        <v>6</v>
      </c>
      <c r="J24" s="147" t="s">
        <v>2</v>
      </c>
      <c r="K24" s="148">
        <v>30</v>
      </c>
      <c r="L24" s="148"/>
      <c r="M24" s="148">
        <v>15</v>
      </c>
      <c r="N24" s="149">
        <v>15</v>
      </c>
      <c r="O24" s="146"/>
      <c r="P24" s="147"/>
      <c r="Q24" s="152"/>
      <c r="R24" s="152"/>
      <c r="S24" s="152"/>
      <c r="T24" s="153"/>
      <c r="U24" s="146"/>
      <c r="V24" s="147"/>
      <c r="W24" s="148"/>
      <c r="X24" s="148"/>
      <c r="Y24" s="148"/>
      <c r="Z24" s="155"/>
    </row>
    <row r="25" spans="1:26" s="63" customFormat="1" ht="25.05" customHeight="1">
      <c r="A25" s="113">
        <v>7</v>
      </c>
      <c r="B25" s="115" t="s">
        <v>117</v>
      </c>
      <c r="C25" s="138">
        <f t="shared" si="18"/>
        <v>1</v>
      </c>
      <c r="D25" s="139">
        <f t="shared" si="19"/>
        <v>45</v>
      </c>
      <c r="E25" s="140">
        <f t="shared" si="20"/>
        <v>30</v>
      </c>
      <c r="F25" s="140">
        <f t="shared" si="20"/>
        <v>0</v>
      </c>
      <c r="G25" s="140">
        <f t="shared" si="20"/>
        <v>15</v>
      </c>
      <c r="H25" s="141">
        <f t="shared" si="20"/>
        <v>0</v>
      </c>
      <c r="I25" s="146">
        <v>4</v>
      </c>
      <c r="J25" s="147" t="s">
        <v>2</v>
      </c>
      <c r="K25" s="148">
        <v>30</v>
      </c>
      <c r="L25" s="148"/>
      <c r="M25" s="148">
        <v>15</v>
      </c>
      <c r="N25" s="149"/>
      <c r="O25" s="146"/>
      <c r="P25" s="147"/>
      <c r="Q25" s="152"/>
      <c r="R25" s="152"/>
      <c r="S25" s="152"/>
      <c r="T25" s="153"/>
      <c r="U25" s="146"/>
      <c r="V25" s="147"/>
      <c r="W25" s="148"/>
      <c r="X25" s="148"/>
      <c r="Y25" s="148"/>
      <c r="Z25" s="155"/>
    </row>
    <row r="26" spans="1:26" s="63" customFormat="1" ht="25.05" customHeight="1">
      <c r="A26" s="113">
        <v>8</v>
      </c>
      <c r="B26" s="115" t="s">
        <v>66</v>
      </c>
      <c r="C26" s="138">
        <f t="shared" si="18"/>
        <v>1</v>
      </c>
      <c r="D26" s="139">
        <f t="shared" si="19"/>
        <v>30</v>
      </c>
      <c r="E26" s="140">
        <f t="shared" si="20"/>
        <v>15</v>
      </c>
      <c r="F26" s="140">
        <f t="shared" si="20"/>
        <v>0</v>
      </c>
      <c r="G26" s="140">
        <f t="shared" si="20"/>
        <v>15</v>
      </c>
      <c r="H26" s="141">
        <f t="shared" si="20"/>
        <v>0</v>
      </c>
      <c r="I26" s="146">
        <v>3</v>
      </c>
      <c r="J26" s="147" t="s">
        <v>2</v>
      </c>
      <c r="K26" s="148">
        <v>15</v>
      </c>
      <c r="L26" s="148"/>
      <c r="M26" s="148">
        <v>15</v>
      </c>
      <c r="N26" s="149"/>
      <c r="O26" s="146"/>
      <c r="P26" s="147"/>
      <c r="Q26" s="152"/>
      <c r="R26" s="152"/>
      <c r="S26" s="152"/>
      <c r="T26" s="153"/>
      <c r="U26" s="146"/>
      <c r="V26" s="147"/>
      <c r="W26" s="148"/>
      <c r="X26" s="148"/>
      <c r="Y26" s="148"/>
      <c r="Z26" s="155"/>
    </row>
    <row r="27" spans="1:26" s="63" customFormat="1" ht="25.05" customHeight="1">
      <c r="A27" s="113">
        <v>9</v>
      </c>
      <c r="B27" s="115" t="s">
        <v>47</v>
      </c>
      <c r="C27" s="138">
        <f t="shared" si="18"/>
        <v>0</v>
      </c>
      <c r="D27" s="139">
        <f t="shared" si="19"/>
        <v>30</v>
      </c>
      <c r="E27" s="140">
        <f t="shared" si="20"/>
        <v>15</v>
      </c>
      <c r="F27" s="140">
        <f t="shared" si="20"/>
        <v>0</v>
      </c>
      <c r="G27" s="140">
        <f t="shared" si="20"/>
        <v>15</v>
      </c>
      <c r="H27" s="141">
        <f t="shared" si="20"/>
        <v>0</v>
      </c>
      <c r="I27" s="146">
        <v>3</v>
      </c>
      <c r="J27" s="147"/>
      <c r="K27" s="148">
        <v>15</v>
      </c>
      <c r="L27" s="148"/>
      <c r="M27" s="148">
        <v>15</v>
      </c>
      <c r="N27" s="149"/>
      <c r="O27" s="146"/>
      <c r="P27" s="147"/>
      <c r="Q27" s="152"/>
      <c r="R27" s="152"/>
      <c r="S27" s="152"/>
      <c r="T27" s="153"/>
      <c r="U27" s="146"/>
      <c r="V27" s="147"/>
      <c r="W27" s="148"/>
      <c r="X27" s="148"/>
      <c r="Y27" s="148"/>
      <c r="Z27" s="155"/>
    </row>
    <row r="28" spans="1:26" s="63" customFormat="1" ht="25.05" customHeight="1">
      <c r="A28" s="113">
        <v>10</v>
      </c>
      <c r="B28" s="115" t="s">
        <v>17</v>
      </c>
      <c r="C28" s="138">
        <f t="shared" si="18"/>
        <v>0</v>
      </c>
      <c r="D28" s="139">
        <f t="shared" si="19"/>
        <v>30</v>
      </c>
      <c r="E28" s="140">
        <f t="shared" si="20"/>
        <v>15</v>
      </c>
      <c r="F28" s="140">
        <f t="shared" si="20"/>
        <v>0</v>
      </c>
      <c r="G28" s="140">
        <f t="shared" si="20"/>
        <v>15</v>
      </c>
      <c r="H28" s="141">
        <f t="shared" si="20"/>
        <v>0</v>
      </c>
      <c r="I28" s="146">
        <v>3</v>
      </c>
      <c r="J28" s="147"/>
      <c r="K28" s="148">
        <v>15</v>
      </c>
      <c r="L28" s="148"/>
      <c r="M28" s="148">
        <v>15</v>
      </c>
      <c r="N28" s="149"/>
      <c r="O28" s="146"/>
      <c r="P28" s="147"/>
      <c r="Q28" s="152"/>
      <c r="R28" s="152"/>
      <c r="S28" s="152"/>
      <c r="T28" s="153"/>
      <c r="U28" s="146"/>
      <c r="V28" s="147"/>
      <c r="W28" s="148"/>
      <c r="X28" s="148"/>
      <c r="Y28" s="148"/>
      <c r="Z28" s="155"/>
    </row>
    <row r="29" spans="1:26" s="63" customFormat="1" ht="25.05" customHeight="1">
      <c r="A29" s="113">
        <v>11</v>
      </c>
      <c r="B29" s="115" t="s">
        <v>12</v>
      </c>
      <c r="C29" s="138">
        <f t="shared" si="18"/>
        <v>0</v>
      </c>
      <c r="D29" s="139">
        <f t="shared" si="19"/>
        <v>30</v>
      </c>
      <c r="E29" s="140">
        <f t="shared" si="20"/>
        <v>15</v>
      </c>
      <c r="F29" s="140">
        <f t="shared" si="20"/>
        <v>15</v>
      </c>
      <c r="G29" s="140">
        <f t="shared" si="20"/>
        <v>0</v>
      </c>
      <c r="H29" s="141">
        <f t="shared" si="20"/>
        <v>0</v>
      </c>
      <c r="I29" s="146">
        <v>2</v>
      </c>
      <c r="J29" s="147"/>
      <c r="K29" s="148">
        <v>15</v>
      </c>
      <c r="L29" s="148">
        <v>15</v>
      </c>
      <c r="M29" s="148"/>
      <c r="N29" s="149"/>
      <c r="O29" s="146"/>
      <c r="P29" s="147"/>
      <c r="Q29" s="152"/>
      <c r="R29" s="152"/>
      <c r="S29" s="152"/>
      <c r="T29" s="153"/>
      <c r="U29" s="146"/>
      <c r="V29" s="147"/>
      <c r="W29" s="148"/>
      <c r="X29" s="148"/>
      <c r="Y29" s="148"/>
      <c r="Z29" s="155"/>
    </row>
    <row r="30" spans="1:26" s="63" customFormat="1" ht="25.05" customHeight="1">
      <c r="A30" s="113">
        <v>12</v>
      </c>
      <c r="B30" s="87" t="s">
        <v>15</v>
      </c>
      <c r="C30" s="186">
        <f t="shared" si="18"/>
        <v>0</v>
      </c>
      <c r="D30" s="187">
        <f t="shared" ref="D30:D36" si="21">SUM(E30:H30)</f>
        <v>30</v>
      </c>
      <c r="E30" s="188">
        <f t="shared" ref="E30:E36" si="22">SUM(K30,Q30,W30)</f>
        <v>15</v>
      </c>
      <c r="F30" s="188">
        <f t="shared" ref="F30:F36" si="23">SUM(L30,R30,X30)</f>
        <v>0</v>
      </c>
      <c r="G30" s="188">
        <f t="shared" ref="G30:G36" si="24">SUM(M30,S30,Y30)</f>
        <v>15</v>
      </c>
      <c r="H30" s="189">
        <f t="shared" ref="H30:H36" si="25">SUM(N30,T30,Z30)</f>
        <v>0</v>
      </c>
      <c r="I30" s="190">
        <v>2</v>
      </c>
      <c r="J30" s="191"/>
      <c r="K30" s="192">
        <v>15</v>
      </c>
      <c r="L30" s="192"/>
      <c r="M30" s="192">
        <v>15</v>
      </c>
      <c r="N30" s="193"/>
      <c r="O30" s="190"/>
      <c r="P30" s="191"/>
      <c r="Q30" s="194"/>
      <c r="R30" s="194"/>
      <c r="S30" s="194"/>
      <c r="T30" s="195"/>
      <c r="U30" s="190"/>
      <c r="V30" s="191"/>
      <c r="W30" s="192"/>
      <c r="X30" s="192"/>
      <c r="Y30" s="192"/>
      <c r="Z30" s="196"/>
    </row>
    <row r="31" spans="1:26" s="63" customFormat="1" ht="25.05" customHeight="1">
      <c r="A31" s="113">
        <v>13</v>
      </c>
      <c r="B31" s="115" t="s">
        <v>13</v>
      </c>
      <c r="C31" s="138">
        <f t="shared" si="18"/>
        <v>0</v>
      </c>
      <c r="D31" s="139">
        <f t="shared" ref="D31:D35" si="26">SUM(E31:H31)</f>
        <v>15</v>
      </c>
      <c r="E31" s="140">
        <f t="shared" ref="E31:H35" si="27">SUM(K31,Q31,W31)</f>
        <v>15</v>
      </c>
      <c r="F31" s="140">
        <f t="shared" si="27"/>
        <v>0</v>
      </c>
      <c r="G31" s="140">
        <f t="shared" si="27"/>
        <v>0</v>
      </c>
      <c r="H31" s="141">
        <f t="shared" si="27"/>
        <v>0</v>
      </c>
      <c r="I31" s="146">
        <v>1</v>
      </c>
      <c r="J31" s="147"/>
      <c r="K31" s="148">
        <v>15</v>
      </c>
      <c r="L31" s="148"/>
      <c r="M31" s="148"/>
      <c r="N31" s="149"/>
      <c r="O31" s="146"/>
      <c r="P31" s="147"/>
      <c r="Q31" s="152"/>
      <c r="R31" s="152"/>
      <c r="S31" s="152"/>
      <c r="T31" s="153"/>
      <c r="U31" s="146"/>
      <c r="V31" s="147"/>
      <c r="W31" s="148"/>
      <c r="X31" s="148"/>
      <c r="Y31" s="148"/>
      <c r="Z31" s="155"/>
    </row>
    <row r="32" spans="1:26" s="63" customFormat="1" ht="25.05" customHeight="1">
      <c r="A32" s="113">
        <v>14</v>
      </c>
      <c r="B32" s="115" t="s">
        <v>16</v>
      </c>
      <c r="C32" s="138">
        <f t="shared" si="18"/>
        <v>0</v>
      </c>
      <c r="D32" s="139">
        <f t="shared" si="26"/>
        <v>15</v>
      </c>
      <c r="E32" s="140">
        <f t="shared" si="27"/>
        <v>15</v>
      </c>
      <c r="F32" s="140">
        <f t="shared" si="27"/>
        <v>0</v>
      </c>
      <c r="G32" s="140">
        <f t="shared" si="27"/>
        <v>0</v>
      </c>
      <c r="H32" s="141">
        <f t="shared" si="27"/>
        <v>0</v>
      </c>
      <c r="I32" s="146">
        <v>1</v>
      </c>
      <c r="J32" s="147"/>
      <c r="K32" s="148">
        <v>15</v>
      </c>
      <c r="L32" s="148"/>
      <c r="M32" s="148"/>
      <c r="N32" s="149"/>
      <c r="O32" s="146"/>
      <c r="P32" s="147"/>
      <c r="Q32" s="152"/>
      <c r="R32" s="152"/>
      <c r="S32" s="152"/>
      <c r="T32" s="153"/>
      <c r="U32" s="146"/>
      <c r="V32" s="147"/>
      <c r="W32" s="148"/>
      <c r="X32" s="148"/>
      <c r="Y32" s="148"/>
      <c r="Z32" s="155"/>
    </row>
    <row r="33" spans="1:26" s="63" customFormat="1" ht="25.05" customHeight="1">
      <c r="A33" s="113">
        <v>15</v>
      </c>
      <c r="B33" s="115" t="s">
        <v>67</v>
      </c>
      <c r="C33" s="138">
        <f t="shared" si="18"/>
        <v>0</v>
      </c>
      <c r="D33" s="139">
        <f t="shared" si="26"/>
        <v>15</v>
      </c>
      <c r="E33" s="140">
        <f t="shared" si="27"/>
        <v>15</v>
      </c>
      <c r="F33" s="140">
        <f t="shared" si="27"/>
        <v>0</v>
      </c>
      <c r="G33" s="140">
        <f t="shared" si="27"/>
        <v>0</v>
      </c>
      <c r="H33" s="141">
        <f t="shared" si="27"/>
        <v>0</v>
      </c>
      <c r="I33" s="146">
        <v>1</v>
      </c>
      <c r="J33" s="147"/>
      <c r="K33" s="148">
        <v>15</v>
      </c>
      <c r="L33" s="148"/>
      <c r="M33" s="148"/>
      <c r="N33" s="149"/>
      <c r="O33" s="146"/>
      <c r="P33" s="147"/>
      <c r="Q33" s="152"/>
      <c r="R33" s="152"/>
      <c r="S33" s="152"/>
      <c r="T33" s="153"/>
      <c r="U33" s="146"/>
      <c r="V33" s="147"/>
      <c r="W33" s="148"/>
      <c r="X33" s="148"/>
      <c r="Y33" s="148"/>
      <c r="Z33" s="155"/>
    </row>
    <row r="34" spans="1:26" s="63" customFormat="1" ht="25.05" customHeight="1">
      <c r="A34" s="113">
        <v>16</v>
      </c>
      <c r="B34" s="115" t="s">
        <v>71</v>
      </c>
      <c r="C34" s="138">
        <f t="shared" si="18"/>
        <v>0</v>
      </c>
      <c r="D34" s="139">
        <f t="shared" si="26"/>
        <v>45</v>
      </c>
      <c r="E34" s="140">
        <f t="shared" si="27"/>
        <v>15</v>
      </c>
      <c r="F34" s="140">
        <f t="shared" si="27"/>
        <v>15</v>
      </c>
      <c r="G34" s="140">
        <f t="shared" si="27"/>
        <v>0</v>
      </c>
      <c r="H34" s="141">
        <f t="shared" si="27"/>
        <v>15</v>
      </c>
      <c r="I34" s="146"/>
      <c r="J34" s="147"/>
      <c r="K34" s="148"/>
      <c r="L34" s="148"/>
      <c r="M34" s="148"/>
      <c r="N34" s="149"/>
      <c r="O34" s="146">
        <v>4</v>
      </c>
      <c r="P34" s="147"/>
      <c r="Q34" s="152">
        <v>15</v>
      </c>
      <c r="R34" s="152">
        <v>15</v>
      </c>
      <c r="S34" s="152"/>
      <c r="T34" s="153">
        <v>15</v>
      </c>
      <c r="U34" s="146"/>
      <c r="V34" s="147"/>
      <c r="W34" s="148"/>
      <c r="X34" s="148"/>
      <c r="Y34" s="148"/>
      <c r="Z34" s="155"/>
    </row>
    <row r="35" spans="1:26" s="63" customFormat="1" ht="25.05" customHeight="1">
      <c r="A35" s="113">
        <v>17</v>
      </c>
      <c r="B35" s="115" t="s">
        <v>10</v>
      </c>
      <c r="C35" s="138">
        <f t="shared" si="18"/>
        <v>1</v>
      </c>
      <c r="D35" s="139">
        <f t="shared" si="26"/>
        <v>30</v>
      </c>
      <c r="E35" s="140">
        <f t="shared" si="27"/>
        <v>15</v>
      </c>
      <c r="F35" s="140">
        <f t="shared" si="27"/>
        <v>15</v>
      </c>
      <c r="G35" s="140">
        <f t="shared" si="27"/>
        <v>0</v>
      </c>
      <c r="H35" s="141">
        <f t="shared" si="27"/>
        <v>0</v>
      </c>
      <c r="I35" s="146"/>
      <c r="J35" s="147"/>
      <c r="K35" s="148"/>
      <c r="L35" s="148"/>
      <c r="M35" s="148"/>
      <c r="N35" s="149"/>
      <c r="O35" s="146">
        <v>2</v>
      </c>
      <c r="P35" s="147" t="s">
        <v>2</v>
      </c>
      <c r="Q35" s="152">
        <v>15</v>
      </c>
      <c r="R35" s="152">
        <v>15</v>
      </c>
      <c r="S35" s="152"/>
      <c r="T35" s="153"/>
      <c r="U35" s="146"/>
      <c r="V35" s="147"/>
      <c r="W35" s="148"/>
      <c r="X35" s="148"/>
      <c r="Y35" s="148"/>
      <c r="Z35" s="155"/>
    </row>
    <row r="36" spans="1:26" s="63" customFormat="1" ht="25.05" customHeight="1">
      <c r="A36" s="113">
        <v>18</v>
      </c>
      <c r="B36" s="115" t="s">
        <v>62</v>
      </c>
      <c r="C36" s="138">
        <f t="shared" si="18"/>
        <v>1</v>
      </c>
      <c r="D36" s="139">
        <f t="shared" si="21"/>
        <v>30</v>
      </c>
      <c r="E36" s="140">
        <f t="shared" si="22"/>
        <v>15</v>
      </c>
      <c r="F36" s="140">
        <f t="shared" si="23"/>
        <v>0</v>
      </c>
      <c r="G36" s="140">
        <f t="shared" si="24"/>
        <v>15</v>
      </c>
      <c r="H36" s="141">
        <f t="shared" si="25"/>
        <v>0</v>
      </c>
      <c r="I36" s="146"/>
      <c r="J36" s="147"/>
      <c r="K36" s="148"/>
      <c r="L36" s="148"/>
      <c r="M36" s="148"/>
      <c r="N36" s="149"/>
      <c r="O36" s="146">
        <v>2</v>
      </c>
      <c r="P36" s="147" t="s">
        <v>2</v>
      </c>
      <c r="Q36" s="152">
        <v>15</v>
      </c>
      <c r="R36" s="152"/>
      <c r="S36" s="152">
        <v>15</v>
      </c>
      <c r="T36" s="153"/>
      <c r="U36" s="146"/>
      <c r="V36" s="147"/>
      <c r="W36" s="148"/>
      <c r="X36" s="148"/>
      <c r="Y36" s="148"/>
      <c r="Z36" s="155"/>
    </row>
    <row r="37" spans="1:26" s="63" customFormat="1" ht="25.05" customHeight="1">
      <c r="A37" s="113">
        <v>19</v>
      </c>
      <c r="B37" s="115" t="s">
        <v>63</v>
      </c>
      <c r="C37" s="138">
        <f t="shared" si="18"/>
        <v>1</v>
      </c>
      <c r="D37" s="139">
        <f t="shared" ref="D37:D39" si="28">SUM(E37:H37)</f>
        <v>30</v>
      </c>
      <c r="E37" s="140">
        <f t="shared" ref="E37:E39" si="29">SUM(K37,Q37,W37)</f>
        <v>15</v>
      </c>
      <c r="F37" s="140">
        <f t="shared" ref="F37:F39" si="30">SUM(L37,R37,X37)</f>
        <v>0</v>
      </c>
      <c r="G37" s="140">
        <f t="shared" ref="G37:G39" si="31">SUM(M37,S37,Y37)</f>
        <v>15</v>
      </c>
      <c r="H37" s="141">
        <f t="shared" ref="H37:H39" si="32">SUM(N37,T37,Z37)</f>
        <v>0</v>
      </c>
      <c r="I37" s="146"/>
      <c r="J37" s="147"/>
      <c r="K37" s="148"/>
      <c r="L37" s="148"/>
      <c r="M37" s="148"/>
      <c r="N37" s="149"/>
      <c r="O37" s="146">
        <v>2</v>
      </c>
      <c r="P37" s="147" t="s">
        <v>2</v>
      </c>
      <c r="Q37" s="152">
        <v>15</v>
      </c>
      <c r="R37" s="152"/>
      <c r="S37" s="152">
        <v>15</v>
      </c>
      <c r="T37" s="153"/>
      <c r="U37" s="146"/>
      <c r="V37" s="147"/>
      <c r="W37" s="148"/>
      <c r="X37" s="148"/>
      <c r="Y37" s="148"/>
      <c r="Z37" s="155"/>
    </row>
    <row r="38" spans="1:26" s="63" customFormat="1" ht="25.05" customHeight="1">
      <c r="A38" s="113">
        <v>20</v>
      </c>
      <c r="B38" s="115" t="s">
        <v>25</v>
      </c>
      <c r="C38" s="138">
        <f>COUNTIF(J38,"E")+COUNTIF(P38,"E")+COUNTIF(V38,"E")</f>
        <v>0</v>
      </c>
      <c r="D38" s="139">
        <f>SUM(E38:H38)</f>
        <v>30</v>
      </c>
      <c r="E38" s="140">
        <f>SUM(K38,Q38,W38)</f>
        <v>15</v>
      </c>
      <c r="F38" s="140">
        <f>SUM(L38,R38,X38)</f>
        <v>15</v>
      </c>
      <c r="G38" s="140">
        <f>SUM(M38,S38,Y38)</f>
        <v>0</v>
      </c>
      <c r="H38" s="141">
        <f>SUM(N38,T38,Z38)</f>
        <v>0</v>
      </c>
      <c r="I38" s="146"/>
      <c r="J38" s="147"/>
      <c r="K38" s="148"/>
      <c r="L38" s="148"/>
      <c r="M38" s="148"/>
      <c r="N38" s="149"/>
      <c r="O38" s="146">
        <v>2</v>
      </c>
      <c r="P38" s="147"/>
      <c r="Q38" s="152">
        <v>15</v>
      </c>
      <c r="R38" s="152">
        <v>15</v>
      </c>
      <c r="S38" s="152"/>
      <c r="T38" s="153"/>
      <c r="U38" s="146"/>
      <c r="V38" s="147"/>
      <c r="W38" s="148"/>
      <c r="X38" s="148"/>
      <c r="Y38" s="148"/>
      <c r="Z38" s="155"/>
    </row>
    <row r="39" spans="1:26" s="63" customFormat="1" ht="25.05" customHeight="1">
      <c r="A39" s="113">
        <v>21</v>
      </c>
      <c r="B39" s="115" t="s">
        <v>69</v>
      </c>
      <c r="C39" s="138">
        <f t="shared" si="18"/>
        <v>0</v>
      </c>
      <c r="D39" s="139">
        <f t="shared" si="28"/>
        <v>30</v>
      </c>
      <c r="E39" s="140">
        <f t="shared" si="29"/>
        <v>15</v>
      </c>
      <c r="F39" s="140">
        <f t="shared" si="30"/>
        <v>0</v>
      </c>
      <c r="G39" s="140">
        <f t="shared" si="31"/>
        <v>0</v>
      </c>
      <c r="H39" s="141">
        <f t="shared" si="32"/>
        <v>15</v>
      </c>
      <c r="I39" s="146"/>
      <c r="J39" s="147"/>
      <c r="K39" s="148"/>
      <c r="L39" s="148"/>
      <c r="M39" s="148"/>
      <c r="N39" s="149"/>
      <c r="O39" s="146">
        <v>2</v>
      </c>
      <c r="P39" s="147"/>
      <c r="Q39" s="152">
        <v>15</v>
      </c>
      <c r="R39" s="152"/>
      <c r="S39" s="152"/>
      <c r="T39" s="153">
        <v>15</v>
      </c>
      <c r="U39" s="146"/>
      <c r="V39" s="147"/>
      <c r="W39" s="148"/>
      <c r="X39" s="148"/>
      <c r="Y39" s="148"/>
      <c r="Z39" s="155"/>
    </row>
    <row r="40" spans="1:26" s="64" customFormat="1" ht="25.05" customHeight="1">
      <c r="A40" s="116"/>
      <c r="B40" s="121" t="s">
        <v>39</v>
      </c>
      <c r="C40" s="122">
        <f t="shared" ref="C40:I40" si="33">SUM(C24:C39)</f>
        <v>6</v>
      </c>
      <c r="D40" s="123">
        <f t="shared" si="33"/>
        <v>495</v>
      </c>
      <c r="E40" s="124">
        <f t="shared" si="33"/>
        <v>270</v>
      </c>
      <c r="F40" s="124">
        <f t="shared" si="33"/>
        <v>60</v>
      </c>
      <c r="G40" s="124">
        <f t="shared" si="33"/>
        <v>120</v>
      </c>
      <c r="H40" s="124">
        <f t="shared" si="33"/>
        <v>45</v>
      </c>
      <c r="I40" s="126">
        <f t="shared" si="33"/>
        <v>26</v>
      </c>
      <c r="J40" s="127">
        <f>COUNTIF(J24:J39,"E")</f>
        <v>3</v>
      </c>
      <c r="K40" s="128">
        <f>SUM(K24:K39)</f>
        <v>180</v>
      </c>
      <c r="L40" s="128">
        <f>SUM(L24:L39)</f>
        <v>15</v>
      </c>
      <c r="M40" s="128">
        <f>SUM(M24:M39)</f>
        <v>90</v>
      </c>
      <c r="N40" s="129">
        <f>SUM(N24:N39)</f>
        <v>15</v>
      </c>
      <c r="O40" s="126">
        <f>SUM(O24:O39)</f>
        <v>14</v>
      </c>
      <c r="P40" s="127">
        <f>COUNTIF(P24:P39,"E")</f>
        <v>3</v>
      </c>
      <c r="Q40" s="130">
        <f>SUM(Q24:Q39)</f>
        <v>90</v>
      </c>
      <c r="R40" s="130">
        <f>SUM(R24:R39)</f>
        <v>45</v>
      </c>
      <c r="S40" s="130">
        <f>SUM(S24:S39)</f>
        <v>30</v>
      </c>
      <c r="T40" s="131">
        <f>SUM(T24:T39)</f>
        <v>30</v>
      </c>
      <c r="U40" s="126">
        <f>SUM(U30:U39)</f>
        <v>0</v>
      </c>
      <c r="V40" s="127">
        <f>COUNTA(V30:V39)</f>
        <v>0</v>
      </c>
      <c r="W40" s="132">
        <f>SUM(W30:W39)</f>
        <v>0</v>
      </c>
      <c r="X40" s="132">
        <f>SUM(X30:X39)</f>
        <v>0</v>
      </c>
      <c r="Y40" s="132">
        <f>SUM(Y30:Y39)</f>
        <v>0</v>
      </c>
      <c r="Z40" s="133">
        <f>SUM(Z30:Z39)</f>
        <v>0</v>
      </c>
    </row>
    <row r="41" spans="1:26" ht="20.100000000000001" customHeight="1">
      <c r="A41" s="53"/>
      <c r="B41" s="204" t="s">
        <v>38</v>
      </c>
      <c r="C41" s="156"/>
      <c r="D41" s="157"/>
      <c r="E41" s="158" t="s">
        <v>6</v>
      </c>
      <c r="F41" s="158" t="s">
        <v>7</v>
      </c>
      <c r="G41" s="158" t="s">
        <v>8</v>
      </c>
      <c r="H41" s="159" t="s">
        <v>9</v>
      </c>
      <c r="I41" s="160"/>
      <c r="J41" s="160"/>
      <c r="K41" s="158" t="s">
        <v>6</v>
      </c>
      <c r="L41" s="158" t="s">
        <v>7</v>
      </c>
      <c r="M41" s="158" t="s">
        <v>8</v>
      </c>
      <c r="N41" s="159" t="s">
        <v>9</v>
      </c>
      <c r="O41" s="160"/>
      <c r="P41" s="160"/>
      <c r="Q41" s="158" t="s">
        <v>6</v>
      </c>
      <c r="R41" s="158" t="s">
        <v>7</v>
      </c>
      <c r="S41" s="158" t="s">
        <v>8</v>
      </c>
      <c r="T41" s="159" t="s">
        <v>9</v>
      </c>
      <c r="U41" s="160"/>
      <c r="V41" s="160"/>
      <c r="W41" s="158" t="s">
        <v>6</v>
      </c>
      <c r="X41" s="158" t="s">
        <v>7</v>
      </c>
      <c r="Y41" s="158" t="s">
        <v>8</v>
      </c>
      <c r="Z41" s="161" t="s">
        <v>9</v>
      </c>
    </row>
    <row r="42" spans="1:26" ht="45" customHeight="1" thickBot="1">
      <c r="A42" s="54"/>
      <c r="B42" s="205"/>
      <c r="C42" s="162">
        <f t="shared" ref="C42:H42" si="34">C40+C22</f>
        <v>6</v>
      </c>
      <c r="D42" s="163">
        <f t="shared" si="34"/>
        <v>600</v>
      </c>
      <c r="E42" s="164">
        <f t="shared" si="34"/>
        <v>330</v>
      </c>
      <c r="F42" s="164">
        <f t="shared" si="34"/>
        <v>105</v>
      </c>
      <c r="G42" s="164">
        <f t="shared" si="34"/>
        <v>120</v>
      </c>
      <c r="H42" s="165">
        <f t="shared" si="34"/>
        <v>45</v>
      </c>
      <c r="I42" s="166" t="str">
        <f t="shared" ref="I42:Z42" si="35">TEXT(I40+I22,0)</f>
        <v>30</v>
      </c>
      <c r="J42" s="167" t="str">
        <f t="shared" si="35"/>
        <v>3</v>
      </c>
      <c r="K42" s="164" t="str">
        <f t="shared" si="35"/>
        <v>225</v>
      </c>
      <c r="L42" s="164" t="str">
        <f t="shared" si="35"/>
        <v>15</v>
      </c>
      <c r="M42" s="164" t="str">
        <f t="shared" si="35"/>
        <v>90</v>
      </c>
      <c r="N42" s="165" t="str">
        <f t="shared" si="35"/>
        <v>15</v>
      </c>
      <c r="O42" s="166" t="str">
        <f t="shared" si="35"/>
        <v>16</v>
      </c>
      <c r="P42" s="167" t="str">
        <f t="shared" si="35"/>
        <v>3</v>
      </c>
      <c r="Q42" s="164" t="str">
        <f t="shared" si="35"/>
        <v>90</v>
      </c>
      <c r="R42" s="164" t="str">
        <f t="shared" si="35"/>
        <v>75</v>
      </c>
      <c r="S42" s="164" t="str">
        <f t="shared" si="35"/>
        <v>30</v>
      </c>
      <c r="T42" s="165" t="str">
        <f t="shared" si="35"/>
        <v>30</v>
      </c>
      <c r="U42" s="166" t="str">
        <f t="shared" si="35"/>
        <v>2</v>
      </c>
      <c r="V42" s="167" t="str">
        <f t="shared" si="35"/>
        <v>0</v>
      </c>
      <c r="W42" s="164" t="str">
        <f t="shared" si="35"/>
        <v>15</v>
      </c>
      <c r="X42" s="164" t="str">
        <f t="shared" si="35"/>
        <v>15</v>
      </c>
      <c r="Y42" s="164" t="str">
        <f t="shared" si="35"/>
        <v>0</v>
      </c>
      <c r="Z42" s="168" t="str">
        <f t="shared" si="35"/>
        <v>0</v>
      </c>
    </row>
    <row r="43" spans="1:26" s="5" customFormat="1" ht="20.100000000000001" customHeight="1" thickBot="1">
      <c r="A43" s="2"/>
      <c r="B43" s="35"/>
      <c r="C43" s="35" t="s">
        <v>30</v>
      </c>
      <c r="D43" s="35"/>
      <c r="E43" s="35"/>
      <c r="F43" s="35"/>
      <c r="G43" s="35"/>
      <c r="H43" s="35"/>
      <c r="I43" s="35"/>
      <c r="J43" s="35"/>
      <c r="K43" s="36"/>
      <c r="L43" s="37">
        <f>(VALUE(K42)+VALUE(L42)+VALUE(M42)+VALUE(N42))</f>
        <v>345</v>
      </c>
      <c r="M43" s="37"/>
      <c r="N43" s="38"/>
      <c r="O43" s="39"/>
      <c r="P43" s="35"/>
      <c r="Q43" s="36"/>
      <c r="R43" s="37">
        <f>(VALUE(Q42)+VALUE(R42)+VALUE(S42)+VALUE(T42))</f>
        <v>225</v>
      </c>
      <c r="S43" s="37"/>
      <c r="T43" s="38"/>
      <c r="U43" s="39"/>
      <c r="V43" s="35"/>
      <c r="W43" s="36"/>
      <c r="X43" s="37" t="str">
        <f>TEXT(W42+X42+Y42+Z42,0)</f>
        <v>30</v>
      </c>
      <c r="Y43" s="37"/>
      <c r="Z43" s="40"/>
    </row>
    <row r="44" spans="1:26" s="41" customFormat="1" ht="10.050000000000001" customHeight="1">
      <c r="A44" s="29"/>
      <c r="B44" s="30"/>
      <c r="C44" s="32"/>
      <c r="D44" s="32"/>
      <c r="E44" s="32"/>
      <c r="F44" s="32"/>
      <c r="G44" s="32"/>
      <c r="H44" s="32"/>
      <c r="I44" s="31"/>
      <c r="J44" s="31"/>
      <c r="K44" s="33"/>
      <c r="L44" s="33"/>
      <c r="M44" s="33"/>
      <c r="N44" s="3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4"/>
    </row>
    <row r="45" spans="1:26" s="28" customFormat="1" ht="30" customHeight="1">
      <c r="A45" s="76" t="s">
        <v>57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9"/>
      <c r="Q45" s="78"/>
      <c r="R45" s="78"/>
      <c r="S45" s="78"/>
      <c r="T45" s="78"/>
      <c r="U45" s="78"/>
      <c r="V45" s="78"/>
      <c r="W45" s="78"/>
      <c r="X45" s="78"/>
      <c r="Y45" s="78"/>
      <c r="Z45" s="80"/>
    </row>
    <row r="46" spans="1:26" s="63" customFormat="1" ht="25.05" customHeight="1">
      <c r="A46" s="112">
        <v>22</v>
      </c>
      <c r="B46" s="198" t="s">
        <v>56</v>
      </c>
      <c r="C46" s="134">
        <f t="shared" ref="C46:C66" si="36">COUNTIF(J46,"E")+COUNTIF(P46,"E")+COUNTIF(V46,"E")</f>
        <v>0</v>
      </c>
      <c r="D46" s="135">
        <f t="shared" ref="D46" si="37">SUM(E46:H46)</f>
        <v>0</v>
      </c>
      <c r="E46" s="136">
        <f t="shared" ref="E46" si="38">SUM(K46,Q46,W46)</f>
        <v>0</v>
      </c>
      <c r="F46" s="136">
        <f t="shared" ref="F46" si="39">SUM(L46,R46,X46)</f>
        <v>0</v>
      </c>
      <c r="G46" s="136">
        <f t="shared" ref="G46" si="40">SUM(M46,S46,Y46)</f>
        <v>0</v>
      </c>
      <c r="H46" s="137">
        <f t="shared" ref="H46" si="41">SUM(N46,T46,Z46)</f>
        <v>0</v>
      </c>
      <c r="I46" s="142"/>
      <c r="J46" s="143"/>
      <c r="K46" s="144"/>
      <c r="L46" s="144"/>
      <c r="M46" s="144"/>
      <c r="N46" s="145"/>
      <c r="O46" s="142"/>
      <c r="P46" s="143"/>
      <c r="Q46" s="150"/>
      <c r="R46" s="150"/>
      <c r="S46" s="150"/>
      <c r="T46" s="151"/>
      <c r="U46" s="142">
        <v>9</v>
      </c>
      <c r="V46" s="143"/>
      <c r="W46" s="144"/>
      <c r="X46" s="144"/>
      <c r="Y46" s="144"/>
      <c r="Z46" s="154"/>
    </row>
    <row r="47" spans="1:26" s="63" customFormat="1" ht="25.05" customHeight="1">
      <c r="A47" s="86">
        <v>23</v>
      </c>
      <c r="B47" s="87" t="s">
        <v>55</v>
      </c>
      <c r="C47" s="186">
        <f t="shared" si="36"/>
        <v>0</v>
      </c>
      <c r="D47" s="187">
        <f t="shared" ref="D47:D66" si="42">SUM(E47:H47)</f>
        <v>30</v>
      </c>
      <c r="E47" s="188">
        <f t="shared" ref="E47:E66" si="43">SUM(K47,Q47,W47)</f>
        <v>0</v>
      </c>
      <c r="F47" s="188">
        <f t="shared" ref="F47:F66" si="44">SUM(L47,R47,X47)</f>
        <v>0</v>
      </c>
      <c r="G47" s="188">
        <f t="shared" ref="G47:G66" si="45">SUM(M47,S47,Y47)</f>
        <v>0</v>
      </c>
      <c r="H47" s="189">
        <f t="shared" ref="H47:H66" si="46">SUM(N47,T47,Z47)</f>
        <v>30</v>
      </c>
      <c r="I47" s="190"/>
      <c r="J47" s="191"/>
      <c r="K47" s="192"/>
      <c r="L47" s="192"/>
      <c r="M47" s="192"/>
      <c r="N47" s="193"/>
      <c r="O47" s="190"/>
      <c r="P47" s="191"/>
      <c r="Q47" s="194"/>
      <c r="R47" s="194"/>
      <c r="S47" s="194"/>
      <c r="T47" s="195"/>
      <c r="U47" s="190">
        <v>5</v>
      </c>
      <c r="V47" s="191"/>
      <c r="W47" s="192"/>
      <c r="X47" s="192"/>
      <c r="Y47" s="192"/>
      <c r="Z47" s="196">
        <v>30</v>
      </c>
    </row>
    <row r="48" spans="1:26" s="63" customFormat="1" ht="25.05" customHeight="1">
      <c r="A48" s="113">
        <v>24</v>
      </c>
      <c r="B48" s="115" t="s">
        <v>18</v>
      </c>
      <c r="C48" s="138">
        <f t="shared" si="36"/>
        <v>1</v>
      </c>
      <c r="D48" s="139">
        <f>SUM(E48:H48)</f>
        <v>60</v>
      </c>
      <c r="E48" s="140">
        <f t="shared" si="43"/>
        <v>30</v>
      </c>
      <c r="F48" s="140">
        <f t="shared" si="44"/>
        <v>15</v>
      </c>
      <c r="G48" s="140">
        <f t="shared" si="45"/>
        <v>0</v>
      </c>
      <c r="H48" s="141">
        <f t="shared" si="46"/>
        <v>15</v>
      </c>
      <c r="I48" s="146"/>
      <c r="J48" s="147"/>
      <c r="K48" s="148"/>
      <c r="L48" s="148"/>
      <c r="M48" s="148"/>
      <c r="N48" s="149"/>
      <c r="O48" s="146"/>
      <c r="P48" s="147"/>
      <c r="Q48" s="152"/>
      <c r="R48" s="152"/>
      <c r="S48" s="152"/>
      <c r="T48" s="153"/>
      <c r="U48" s="146">
        <v>4</v>
      </c>
      <c r="V48" s="147" t="s">
        <v>2</v>
      </c>
      <c r="W48" s="148">
        <v>30</v>
      </c>
      <c r="X48" s="148">
        <v>15</v>
      </c>
      <c r="Y48" s="148"/>
      <c r="Z48" s="155">
        <v>15</v>
      </c>
    </row>
    <row r="49" spans="1:26" s="63" customFormat="1" ht="25.05" customHeight="1">
      <c r="A49" s="113">
        <v>25</v>
      </c>
      <c r="B49" s="115" t="s">
        <v>65</v>
      </c>
      <c r="C49" s="138">
        <f t="shared" si="36"/>
        <v>0</v>
      </c>
      <c r="D49" s="139">
        <f>SUM(E49:H49)</f>
        <v>45</v>
      </c>
      <c r="E49" s="140">
        <f t="shared" si="43"/>
        <v>15</v>
      </c>
      <c r="F49" s="140">
        <f t="shared" si="44"/>
        <v>15</v>
      </c>
      <c r="G49" s="140">
        <f t="shared" si="45"/>
        <v>15</v>
      </c>
      <c r="H49" s="141">
        <f t="shared" si="46"/>
        <v>0</v>
      </c>
      <c r="I49" s="146"/>
      <c r="J49" s="147"/>
      <c r="K49" s="148"/>
      <c r="L49" s="148"/>
      <c r="M49" s="148"/>
      <c r="N49" s="149"/>
      <c r="O49" s="146"/>
      <c r="P49" s="147"/>
      <c r="Q49" s="152"/>
      <c r="R49" s="152"/>
      <c r="S49" s="152"/>
      <c r="T49" s="153"/>
      <c r="U49" s="146">
        <v>3</v>
      </c>
      <c r="V49" s="147"/>
      <c r="W49" s="148">
        <v>15</v>
      </c>
      <c r="X49" s="148">
        <v>15</v>
      </c>
      <c r="Y49" s="148">
        <v>15</v>
      </c>
      <c r="Z49" s="155"/>
    </row>
    <row r="50" spans="1:26" s="63" customFormat="1" ht="25.05" customHeight="1">
      <c r="A50" s="113">
        <v>26</v>
      </c>
      <c r="B50" s="115" t="s">
        <v>11</v>
      </c>
      <c r="C50" s="138">
        <f>COUNTIF(J50,"E")+COUNTIF(P50,"E")+COUNTIF(V50,"E")</f>
        <v>0</v>
      </c>
      <c r="D50" s="139">
        <f>SUM(E50:H50)</f>
        <v>45</v>
      </c>
      <c r="E50" s="140">
        <f>SUM(K50,Q50,W50)</f>
        <v>0</v>
      </c>
      <c r="F50" s="140">
        <f>SUM(L50,R50,X50)</f>
        <v>0</v>
      </c>
      <c r="G50" s="140">
        <f>SUM(M50,S50,Y50)</f>
        <v>0</v>
      </c>
      <c r="H50" s="141">
        <f>SUM(N50,T50,Z50)</f>
        <v>45</v>
      </c>
      <c r="I50" s="146"/>
      <c r="J50" s="147"/>
      <c r="K50" s="148"/>
      <c r="L50" s="148"/>
      <c r="M50" s="148"/>
      <c r="N50" s="149"/>
      <c r="O50" s="146">
        <v>8</v>
      </c>
      <c r="P50" s="147"/>
      <c r="Q50" s="152"/>
      <c r="R50" s="152"/>
      <c r="S50" s="152"/>
      <c r="T50" s="153">
        <v>15</v>
      </c>
      <c r="U50" s="146">
        <v>3</v>
      </c>
      <c r="V50" s="147"/>
      <c r="W50" s="148"/>
      <c r="X50" s="148"/>
      <c r="Y50" s="148"/>
      <c r="Z50" s="155">
        <v>30</v>
      </c>
    </row>
    <row r="51" spans="1:26" s="63" customFormat="1" ht="25.05" customHeight="1">
      <c r="A51" s="113">
        <v>27</v>
      </c>
      <c r="B51" s="115" t="s">
        <v>19</v>
      </c>
      <c r="C51" s="138">
        <f t="shared" si="36"/>
        <v>0</v>
      </c>
      <c r="D51" s="139">
        <f t="shared" si="42"/>
        <v>30</v>
      </c>
      <c r="E51" s="140">
        <f t="shared" si="43"/>
        <v>15</v>
      </c>
      <c r="F51" s="140">
        <f t="shared" si="44"/>
        <v>0</v>
      </c>
      <c r="G51" s="140">
        <f t="shared" si="45"/>
        <v>15</v>
      </c>
      <c r="H51" s="141">
        <f t="shared" si="46"/>
        <v>0</v>
      </c>
      <c r="I51" s="146"/>
      <c r="J51" s="147"/>
      <c r="K51" s="148"/>
      <c r="L51" s="148"/>
      <c r="M51" s="148"/>
      <c r="N51" s="149"/>
      <c r="O51" s="146">
        <v>2</v>
      </c>
      <c r="P51" s="147"/>
      <c r="Q51" s="152">
        <v>15</v>
      </c>
      <c r="R51" s="152"/>
      <c r="S51" s="152">
        <v>15</v>
      </c>
      <c r="T51" s="153"/>
      <c r="U51" s="146"/>
      <c r="V51" s="147"/>
      <c r="W51" s="148"/>
      <c r="X51" s="148"/>
      <c r="Y51" s="148"/>
      <c r="Z51" s="155"/>
    </row>
    <row r="52" spans="1:26" s="63" customFormat="1" ht="25.05" customHeight="1">
      <c r="A52" s="119">
        <v>28</v>
      </c>
      <c r="B52" s="120" t="s">
        <v>40</v>
      </c>
      <c r="C52" s="138">
        <f t="shared" si="36"/>
        <v>1</v>
      </c>
      <c r="D52" s="139">
        <f t="shared" si="42"/>
        <v>30</v>
      </c>
      <c r="E52" s="140">
        <f t="shared" si="43"/>
        <v>15</v>
      </c>
      <c r="F52" s="140">
        <f t="shared" si="44"/>
        <v>0</v>
      </c>
      <c r="G52" s="140">
        <f t="shared" si="45"/>
        <v>15</v>
      </c>
      <c r="H52" s="141">
        <f t="shared" si="46"/>
        <v>0</v>
      </c>
      <c r="I52" s="146"/>
      <c r="J52" s="147"/>
      <c r="K52" s="148"/>
      <c r="L52" s="148"/>
      <c r="M52" s="148"/>
      <c r="N52" s="149"/>
      <c r="O52" s="146">
        <v>2</v>
      </c>
      <c r="P52" s="147" t="s">
        <v>2</v>
      </c>
      <c r="Q52" s="152">
        <v>15</v>
      </c>
      <c r="R52" s="152"/>
      <c r="S52" s="152">
        <v>15</v>
      </c>
      <c r="T52" s="153"/>
      <c r="U52" s="146"/>
      <c r="V52" s="147"/>
      <c r="W52" s="148"/>
      <c r="X52" s="148"/>
      <c r="Y52" s="148"/>
      <c r="Z52" s="155"/>
    </row>
    <row r="53" spans="1:26" s="63" customFormat="1" ht="25.05" customHeight="1">
      <c r="A53" s="86"/>
      <c r="B53" s="87" t="s">
        <v>87</v>
      </c>
      <c r="C53" s="138">
        <f t="shared" si="36"/>
        <v>0</v>
      </c>
      <c r="D53" s="139">
        <f t="shared" si="42"/>
        <v>0</v>
      </c>
      <c r="E53" s="140">
        <f t="shared" si="43"/>
        <v>0</v>
      </c>
      <c r="F53" s="140">
        <f t="shared" si="44"/>
        <v>0</v>
      </c>
      <c r="G53" s="140">
        <f t="shared" si="45"/>
        <v>0</v>
      </c>
      <c r="H53" s="141">
        <f t="shared" si="46"/>
        <v>0</v>
      </c>
      <c r="I53" s="146"/>
      <c r="J53" s="147"/>
      <c r="K53" s="148"/>
      <c r="L53" s="148"/>
      <c r="M53" s="148"/>
      <c r="N53" s="149"/>
      <c r="O53" s="146"/>
      <c r="P53" s="147"/>
      <c r="Q53" s="169"/>
      <c r="R53" s="169"/>
      <c r="S53" s="152"/>
      <c r="T53" s="153"/>
      <c r="U53" s="146"/>
      <c r="V53" s="147"/>
      <c r="W53" s="148"/>
      <c r="X53" s="148"/>
      <c r="Y53" s="148"/>
      <c r="Z53" s="155"/>
    </row>
    <row r="54" spans="1:26" s="63" customFormat="1" ht="25.05" customHeight="1">
      <c r="A54" s="86"/>
      <c r="B54" s="87" t="s">
        <v>88</v>
      </c>
      <c r="C54" s="138">
        <f t="shared" si="36"/>
        <v>0</v>
      </c>
      <c r="D54" s="139">
        <f t="shared" si="42"/>
        <v>0</v>
      </c>
      <c r="E54" s="140">
        <f t="shared" si="43"/>
        <v>0</v>
      </c>
      <c r="F54" s="140">
        <f t="shared" si="44"/>
        <v>0</v>
      </c>
      <c r="G54" s="140">
        <f t="shared" si="45"/>
        <v>0</v>
      </c>
      <c r="H54" s="141">
        <f t="shared" si="46"/>
        <v>0</v>
      </c>
      <c r="I54" s="146"/>
      <c r="J54" s="147"/>
      <c r="K54" s="148"/>
      <c r="L54" s="148"/>
      <c r="M54" s="148"/>
      <c r="N54" s="149"/>
      <c r="O54" s="146"/>
      <c r="P54" s="147"/>
      <c r="Q54" s="152"/>
      <c r="R54" s="152"/>
      <c r="S54" s="152"/>
      <c r="T54" s="153"/>
      <c r="U54" s="146"/>
      <c r="V54" s="147"/>
      <c r="W54" s="148"/>
      <c r="X54" s="148"/>
      <c r="Y54" s="148"/>
      <c r="Z54" s="155"/>
    </row>
    <row r="55" spans="1:26" s="63" customFormat="1" ht="25.05" customHeight="1">
      <c r="A55" s="117"/>
      <c r="B55" s="118" t="s">
        <v>89</v>
      </c>
      <c r="C55" s="138">
        <f t="shared" si="36"/>
        <v>0</v>
      </c>
      <c r="D55" s="139">
        <f t="shared" si="42"/>
        <v>0</v>
      </c>
      <c r="E55" s="140">
        <f t="shared" si="43"/>
        <v>0</v>
      </c>
      <c r="F55" s="140">
        <f t="shared" si="44"/>
        <v>0</v>
      </c>
      <c r="G55" s="140">
        <f t="shared" si="45"/>
        <v>0</v>
      </c>
      <c r="H55" s="141">
        <f t="shared" si="46"/>
        <v>0</v>
      </c>
      <c r="I55" s="146"/>
      <c r="J55" s="147"/>
      <c r="K55" s="148"/>
      <c r="L55" s="148"/>
      <c r="M55" s="148"/>
      <c r="N55" s="149"/>
      <c r="O55" s="146"/>
      <c r="P55" s="147"/>
      <c r="Q55" s="152"/>
      <c r="R55" s="152"/>
      <c r="S55" s="152"/>
      <c r="T55" s="153"/>
      <c r="U55" s="146"/>
      <c r="V55" s="147"/>
      <c r="W55" s="148"/>
      <c r="X55" s="148"/>
      <c r="Y55" s="148"/>
      <c r="Z55" s="155"/>
    </row>
    <row r="56" spans="1:26" s="63" customFormat="1" ht="25.05" customHeight="1">
      <c r="A56" s="119">
        <v>29</v>
      </c>
      <c r="B56" s="120" t="s">
        <v>41</v>
      </c>
      <c r="C56" s="138">
        <f t="shared" si="36"/>
        <v>0</v>
      </c>
      <c r="D56" s="139">
        <f t="shared" si="42"/>
        <v>30</v>
      </c>
      <c r="E56" s="140">
        <f t="shared" si="43"/>
        <v>15</v>
      </c>
      <c r="F56" s="140">
        <f t="shared" si="44"/>
        <v>0</v>
      </c>
      <c r="G56" s="140">
        <f t="shared" si="45"/>
        <v>15</v>
      </c>
      <c r="H56" s="141">
        <f t="shared" si="46"/>
        <v>0</v>
      </c>
      <c r="I56" s="146"/>
      <c r="J56" s="147"/>
      <c r="K56" s="148"/>
      <c r="L56" s="148"/>
      <c r="M56" s="148"/>
      <c r="N56" s="149"/>
      <c r="O56" s="146">
        <v>2</v>
      </c>
      <c r="P56" s="147"/>
      <c r="Q56" s="152">
        <v>15</v>
      </c>
      <c r="R56" s="152"/>
      <c r="S56" s="152">
        <v>15</v>
      </c>
      <c r="T56" s="153"/>
      <c r="U56" s="146"/>
      <c r="V56" s="147"/>
      <c r="W56" s="148"/>
      <c r="X56" s="148"/>
      <c r="Y56" s="148"/>
      <c r="Z56" s="155"/>
    </row>
    <row r="57" spans="1:26" s="63" customFormat="1" ht="25.05" customHeight="1">
      <c r="A57" s="86"/>
      <c r="B57" s="87" t="s">
        <v>90</v>
      </c>
      <c r="C57" s="138">
        <f t="shared" si="36"/>
        <v>0</v>
      </c>
      <c r="D57" s="139">
        <f t="shared" si="42"/>
        <v>0</v>
      </c>
      <c r="E57" s="140">
        <f t="shared" si="43"/>
        <v>0</v>
      </c>
      <c r="F57" s="140">
        <f t="shared" si="44"/>
        <v>0</v>
      </c>
      <c r="G57" s="140">
        <f t="shared" si="45"/>
        <v>0</v>
      </c>
      <c r="H57" s="141">
        <f t="shared" si="46"/>
        <v>0</v>
      </c>
      <c r="I57" s="146"/>
      <c r="J57" s="147"/>
      <c r="K57" s="148"/>
      <c r="L57" s="148"/>
      <c r="M57" s="148"/>
      <c r="N57" s="149"/>
      <c r="O57" s="146"/>
      <c r="P57" s="147"/>
      <c r="Q57" s="152"/>
      <c r="R57" s="152"/>
      <c r="S57" s="152"/>
      <c r="T57" s="153"/>
      <c r="U57" s="146"/>
      <c r="V57" s="147"/>
      <c r="W57" s="148"/>
      <c r="X57" s="148"/>
      <c r="Y57" s="148"/>
      <c r="Z57" s="155"/>
    </row>
    <row r="58" spans="1:26" s="63" customFormat="1" ht="25.05" customHeight="1">
      <c r="A58" s="117"/>
      <c r="B58" s="118" t="s">
        <v>91</v>
      </c>
      <c r="C58" s="138">
        <f t="shared" si="36"/>
        <v>0</v>
      </c>
      <c r="D58" s="139">
        <f t="shared" si="42"/>
        <v>0</v>
      </c>
      <c r="E58" s="140">
        <f t="shared" si="43"/>
        <v>0</v>
      </c>
      <c r="F58" s="140">
        <f t="shared" si="44"/>
        <v>0</v>
      </c>
      <c r="G58" s="140">
        <f t="shared" si="45"/>
        <v>0</v>
      </c>
      <c r="H58" s="141">
        <f t="shared" si="46"/>
        <v>0</v>
      </c>
      <c r="I58" s="146"/>
      <c r="J58" s="147"/>
      <c r="K58" s="148"/>
      <c r="L58" s="148"/>
      <c r="M58" s="148"/>
      <c r="N58" s="149"/>
      <c r="O58" s="146"/>
      <c r="P58" s="147"/>
      <c r="Q58" s="152"/>
      <c r="R58" s="152"/>
      <c r="S58" s="152"/>
      <c r="T58" s="153"/>
      <c r="U58" s="146"/>
      <c r="V58" s="147"/>
      <c r="W58" s="148"/>
      <c r="X58" s="148"/>
      <c r="Y58" s="148"/>
      <c r="Z58" s="155"/>
    </row>
    <row r="59" spans="1:26" s="63" customFormat="1" ht="25.05" customHeight="1">
      <c r="A59" s="119">
        <v>30</v>
      </c>
      <c r="B59" s="120" t="s">
        <v>42</v>
      </c>
      <c r="C59" s="138">
        <f t="shared" si="36"/>
        <v>1</v>
      </c>
      <c r="D59" s="139">
        <f t="shared" si="42"/>
        <v>30</v>
      </c>
      <c r="E59" s="140">
        <f t="shared" si="43"/>
        <v>15</v>
      </c>
      <c r="F59" s="140">
        <f t="shared" si="44"/>
        <v>0</v>
      </c>
      <c r="G59" s="140">
        <f t="shared" si="45"/>
        <v>15</v>
      </c>
      <c r="H59" s="141">
        <f t="shared" si="46"/>
        <v>0</v>
      </c>
      <c r="I59" s="146"/>
      <c r="J59" s="147"/>
      <c r="K59" s="148"/>
      <c r="L59" s="148"/>
      <c r="M59" s="148"/>
      <c r="N59" s="149"/>
      <c r="O59" s="146"/>
      <c r="P59" s="147"/>
      <c r="Q59" s="152"/>
      <c r="R59" s="152"/>
      <c r="S59" s="152"/>
      <c r="T59" s="153"/>
      <c r="U59" s="146">
        <v>2</v>
      </c>
      <c r="V59" s="147" t="s">
        <v>2</v>
      </c>
      <c r="W59" s="148">
        <v>15</v>
      </c>
      <c r="X59" s="148"/>
      <c r="Y59" s="148">
        <v>15</v>
      </c>
      <c r="Z59" s="155"/>
    </row>
    <row r="60" spans="1:26" s="63" customFormat="1" ht="25.05" customHeight="1">
      <c r="A60" s="86"/>
      <c r="B60" s="87" t="s">
        <v>92</v>
      </c>
      <c r="C60" s="138">
        <f t="shared" si="36"/>
        <v>0</v>
      </c>
      <c r="D60" s="139">
        <f t="shared" si="42"/>
        <v>0</v>
      </c>
      <c r="E60" s="140">
        <f t="shared" si="43"/>
        <v>0</v>
      </c>
      <c r="F60" s="140">
        <f t="shared" si="44"/>
        <v>0</v>
      </c>
      <c r="G60" s="140">
        <f t="shared" si="45"/>
        <v>0</v>
      </c>
      <c r="H60" s="141">
        <f t="shared" si="46"/>
        <v>0</v>
      </c>
      <c r="I60" s="146"/>
      <c r="J60" s="147"/>
      <c r="K60" s="148"/>
      <c r="L60" s="148"/>
      <c r="M60" s="148"/>
      <c r="N60" s="149"/>
      <c r="O60" s="146"/>
      <c r="P60" s="147"/>
      <c r="Q60" s="152"/>
      <c r="R60" s="152"/>
      <c r="S60" s="152"/>
      <c r="T60" s="153"/>
      <c r="U60" s="146"/>
      <c r="V60" s="147"/>
      <c r="W60" s="148"/>
      <c r="X60" s="148"/>
      <c r="Y60" s="148"/>
      <c r="Z60" s="155"/>
    </row>
    <row r="61" spans="1:26" s="63" customFormat="1" ht="25.05" customHeight="1">
      <c r="A61" s="86"/>
      <c r="B61" s="87" t="s">
        <v>93</v>
      </c>
      <c r="C61" s="138">
        <f t="shared" si="36"/>
        <v>0</v>
      </c>
      <c r="D61" s="139">
        <f t="shared" si="42"/>
        <v>0</v>
      </c>
      <c r="E61" s="140">
        <f t="shared" si="43"/>
        <v>0</v>
      </c>
      <c r="F61" s="140">
        <f t="shared" si="44"/>
        <v>0</v>
      </c>
      <c r="G61" s="140">
        <f t="shared" si="45"/>
        <v>0</v>
      </c>
      <c r="H61" s="141">
        <f t="shared" si="46"/>
        <v>0</v>
      </c>
      <c r="I61" s="146"/>
      <c r="J61" s="147"/>
      <c r="K61" s="148"/>
      <c r="L61" s="148"/>
      <c r="M61" s="148"/>
      <c r="N61" s="149"/>
      <c r="O61" s="146"/>
      <c r="P61" s="147"/>
      <c r="Q61" s="152"/>
      <c r="R61" s="152"/>
      <c r="S61" s="152"/>
      <c r="T61" s="153"/>
      <c r="U61" s="146"/>
      <c r="V61" s="147"/>
      <c r="W61" s="148"/>
      <c r="X61" s="148"/>
      <c r="Y61" s="148"/>
      <c r="Z61" s="155"/>
    </row>
    <row r="62" spans="1:26" s="63" customFormat="1" ht="25.05" customHeight="1">
      <c r="A62" s="117"/>
      <c r="B62" s="118" t="s">
        <v>94</v>
      </c>
      <c r="C62" s="138">
        <f t="shared" si="36"/>
        <v>0</v>
      </c>
      <c r="D62" s="139">
        <f t="shared" si="42"/>
        <v>0</v>
      </c>
      <c r="E62" s="140">
        <f t="shared" si="43"/>
        <v>0</v>
      </c>
      <c r="F62" s="140">
        <f t="shared" si="44"/>
        <v>0</v>
      </c>
      <c r="G62" s="140">
        <f t="shared" si="45"/>
        <v>0</v>
      </c>
      <c r="H62" s="141">
        <f t="shared" si="46"/>
        <v>0</v>
      </c>
      <c r="I62" s="146"/>
      <c r="J62" s="147"/>
      <c r="K62" s="148"/>
      <c r="L62" s="148"/>
      <c r="M62" s="148"/>
      <c r="N62" s="149"/>
      <c r="O62" s="146"/>
      <c r="P62" s="147"/>
      <c r="Q62" s="152"/>
      <c r="R62" s="152"/>
      <c r="S62" s="152"/>
      <c r="T62" s="153"/>
      <c r="U62" s="146"/>
      <c r="V62" s="147"/>
      <c r="W62" s="148"/>
      <c r="X62" s="148"/>
      <c r="Y62" s="148"/>
      <c r="Z62" s="155"/>
    </row>
    <row r="63" spans="1:26" s="63" customFormat="1" ht="25.05" customHeight="1">
      <c r="A63" s="183">
        <v>31</v>
      </c>
      <c r="B63" s="182" t="s">
        <v>43</v>
      </c>
      <c r="C63" s="138">
        <f t="shared" si="36"/>
        <v>0</v>
      </c>
      <c r="D63" s="139">
        <f t="shared" si="42"/>
        <v>30</v>
      </c>
      <c r="E63" s="140">
        <f t="shared" si="43"/>
        <v>15</v>
      </c>
      <c r="F63" s="140">
        <f t="shared" si="44"/>
        <v>0</v>
      </c>
      <c r="G63" s="140">
        <f t="shared" si="45"/>
        <v>15</v>
      </c>
      <c r="H63" s="141">
        <f t="shared" si="46"/>
        <v>0</v>
      </c>
      <c r="I63" s="146"/>
      <c r="J63" s="147"/>
      <c r="K63" s="148"/>
      <c r="L63" s="148"/>
      <c r="M63" s="148"/>
      <c r="N63" s="149"/>
      <c r="O63" s="146"/>
      <c r="P63" s="147"/>
      <c r="Q63" s="152"/>
      <c r="R63" s="152"/>
      <c r="S63" s="152"/>
      <c r="T63" s="153"/>
      <c r="U63" s="146">
        <v>2</v>
      </c>
      <c r="V63" s="147"/>
      <c r="W63" s="148">
        <v>15</v>
      </c>
      <c r="X63" s="148"/>
      <c r="Y63" s="148">
        <v>15</v>
      </c>
      <c r="Z63" s="155"/>
    </row>
    <row r="64" spans="1:26" s="63" customFormat="1" ht="25.05" customHeight="1">
      <c r="A64" s="184"/>
      <c r="B64" s="180" t="s">
        <v>95</v>
      </c>
      <c r="C64" s="170">
        <f t="shared" si="36"/>
        <v>0</v>
      </c>
      <c r="D64" s="139">
        <f t="shared" si="42"/>
        <v>0</v>
      </c>
      <c r="E64" s="171">
        <f t="shared" si="43"/>
        <v>0</v>
      </c>
      <c r="F64" s="171">
        <f t="shared" si="44"/>
        <v>0</v>
      </c>
      <c r="G64" s="171">
        <f t="shared" si="45"/>
        <v>0</v>
      </c>
      <c r="H64" s="172">
        <f t="shared" si="46"/>
        <v>0</v>
      </c>
      <c r="I64" s="173"/>
      <c r="J64" s="174"/>
      <c r="K64" s="175"/>
      <c r="L64" s="175"/>
      <c r="M64" s="175"/>
      <c r="N64" s="176"/>
      <c r="O64" s="173"/>
      <c r="P64" s="174"/>
      <c r="Q64" s="177"/>
      <c r="R64" s="177"/>
      <c r="S64" s="177"/>
      <c r="T64" s="178"/>
      <c r="U64" s="173"/>
      <c r="V64" s="174"/>
      <c r="W64" s="175"/>
      <c r="X64" s="175"/>
      <c r="Y64" s="175"/>
      <c r="Z64" s="179"/>
    </row>
    <row r="65" spans="1:26" s="63" customFormat="1" ht="25.05" customHeight="1">
      <c r="A65" s="184"/>
      <c r="B65" s="180" t="s">
        <v>96</v>
      </c>
      <c r="C65" s="170">
        <f t="shared" si="36"/>
        <v>0</v>
      </c>
      <c r="D65" s="139">
        <f t="shared" si="42"/>
        <v>0</v>
      </c>
      <c r="E65" s="171">
        <f t="shared" si="43"/>
        <v>0</v>
      </c>
      <c r="F65" s="171">
        <f t="shared" si="44"/>
        <v>0</v>
      </c>
      <c r="G65" s="171">
        <f t="shared" si="45"/>
        <v>0</v>
      </c>
      <c r="H65" s="172">
        <f t="shared" si="46"/>
        <v>0</v>
      </c>
      <c r="I65" s="173"/>
      <c r="J65" s="174"/>
      <c r="K65" s="175"/>
      <c r="L65" s="175"/>
      <c r="M65" s="175"/>
      <c r="N65" s="176"/>
      <c r="O65" s="173"/>
      <c r="P65" s="174"/>
      <c r="Q65" s="177"/>
      <c r="R65" s="177"/>
      <c r="S65" s="177"/>
      <c r="T65" s="178"/>
      <c r="U65" s="173"/>
      <c r="V65" s="174"/>
      <c r="W65" s="175"/>
      <c r="X65" s="175"/>
      <c r="Y65" s="175"/>
      <c r="Z65" s="179"/>
    </row>
    <row r="66" spans="1:26" s="63" customFormat="1" ht="25.05" customHeight="1">
      <c r="A66" s="185"/>
      <c r="B66" s="181" t="s">
        <v>118</v>
      </c>
      <c r="C66" s="170">
        <f t="shared" si="36"/>
        <v>0</v>
      </c>
      <c r="D66" s="139">
        <f t="shared" si="42"/>
        <v>0</v>
      </c>
      <c r="E66" s="171">
        <f t="shared" si="43"/>
        <v>0</v>
      </c>
      <c r="F66" s="171">
        <f t="shared" si="44"/>
        <v>0</v>
      </c>
      <c r="G66" s="171">
        <f t="shared" si="45"/>
        <v>0</v>
      </c>
      <c r="H66" s="172">
        <f t="shared" si="46"/>
        <v>0</v>
      </c>
      <c r="I66" s="173"/>
      <c r="J66" s="174"/>
      <c r="K66" s="175"/>
      <c r="L66" s="175"/>
      <c r="M66" s="175"/>
      <c r="N66" s="176"/>
      <c r="O66" s="173"/>
      <c r="P66" s="174"/>
      <c r="Q66" s="177"/>
      <c r="R66" s="177"/>
      <c r="S66" s="177"/>
      <c r="T66" s="178"/>
      <c r="U66" s="173"/>
      <c r="V66" s="174"/>
      <c r="W66" s="175"/>
      <c r="X66" s="175"/>
      <c r="Y66" s="175"/>
      <c r="Z66" s="179"/>
    </row>
    <row r="67" spans="1:26" s="64" customFormat="1" ht="25.05" customHeight="1">
      <c r="A67" s="116"/>
      <c r="B67" s="121" t="s">
        <v>44</v>
      </c>
      <c r="C67" s="122">
        <f t="shared" ref="C67:I67" si="47">SUM(C46:C66)</f>
        <v>3</v>
      </c>
      <c r="D67" s="123">
        <f t="shared" si="47"/>
        <v>330</v>
      </c>
      <c r="E67" s="124">
        <f t="shared" si="47"/>
        <v>120</v>
      </c>
      <c r="F67" s="124">
        <f t="shared" si="47"/>
        <v>30</v>
      </c>
      <c r="G67" s="124">
        <f t="shared" si="47"/>
        <v>90</v>
      </c>
      <c r="H67" s="125">
        <f t="shared" si="47"/>
        <v>90</v>
      </c>
      <c r="I67" s="126">
        <f t="shared" si="47"/>
        <v>0</v>
      </c>
      <c r="J67" s="127">
        <f>COUNTIF(J46:J66,"E")</f>
        <v>0</v>
      </c>
      <c r="K67" s="128">
        <f>SUM(K46:K66)</f>
        <v>0</v>
      </c>
      <c r="L67" s="128">
        <f>SUM(L46:L66)</f>
        <v>0</v>
      </c>
      <c r="M67" s="128">
        <f>SUM(M46:M66)</f>
        <v>0</v>
      </c>
      <c r="N67" s="129">
        <f>SUM(N46:N66)</f>
        <v>0</v>
      </c>
      <c r="O67" s="126">
        <f>SUM(O46:O66)</f>
        <v>14</v>
      </c>
      <c r="P67" s="127">
        <f>COUNTIF(P46:P66,"E")</f>
        <v>1</v>
      </c>
      <c r="Q67" s="130">
        <f>SUM(Q46:Q66)</f>
        <v>45</v>
      </c>
      <c r="R67" s="130">
        <f>SUM(R46:R66)</f>
        <v>0</v>
      </c>
      <c r="S67" s="130">
        <f>SUM(S46:S66)</f>
        <v>45</v>
      </c>
      <c r="T67" s="131">
        <f>SUM(T46:T66)</f>
        <v>15</v>
      </c>
      <c r="U67" s="126">
        <f>SUM(U46:U66)</f>
        <v>28</v>
      </c>
      <c r="V67" s="127">
        <f>COUNTIF(V46:V66,"E")</f>
        <v>2</v>
      </c>
      <c r="W67" s="132">
        <f>SUM(W46:W66)</f>
        <v>75</v>
      </c>
      <c r="X67" s="132">
        <f>SUM(X46:X66)</f>
        <v>30</v>
      </c>
      <c r="Y67" s="132">
        <f>SUM(Y46:Y66)</f>
        <v>45</v>
      </c>
      <c r="Z67" s="133">
        <f>SUM(Z46:Z66)</f>
        <v>75</v>
      </c>
    </row>
    <row r="68" spans="1:26" ht="20.100000000000001" customHeight="1">
      <c r="A68" s="53"/>
      <c r="B68" s="204" t="s">
        <v>48</v>
      </c>
      <c r="C68" s="156"/>
      <c r="D68" s="157"/>
      <c r="E68" s="158" t="s">
        <v>6</v>
      </c>
      <c r="F68" s="158" t="s">
        <v>7</v>
      </c>
      <c r="G68" s="158" t="s">
        <v>8</v>
      </c>
      <c r="H68" s="159" t="s">
        <v>9</v>
      </c>
      <c r="I68" s="160"/>
      <c r="J68" s="160"/>
      <c r="K68" s="158" t="s">
        <v>6</v>
      </c>
      <c r="L68" s="158" t="s">
        <v>7</v>
      </c>
      <c r="M68" s="158" t="s">
        <v>8</v>
      </c>
      <c r="N68" s="159" t="s">
        <v>9</v>
      </c>
      <c r="O68" s="160"/>
      <c r="P68" s="160"/>
      <c r="Q68" s="158" t="s">
        <v>6</v>
      </c>
      <c r="R68" s="158" t="s">
        <v>7</v>
      </c>
      <c r="S68" s="158" t="s">
        <v>8</v>
      </c>
      <c r="T68" s="159" t="s">
        <v>9</v>
      </c>
      <c r="U68" s="160"/>
      <c r="V68" s="160"/>
      <c r="W68" s="158" t="s">
        <v>6</v>
      </c>
      <c r="X68" s="158" t="s">
        <v>7</v>
      </c>
      <c r="Y68" s="158" t="s">
        <v>8</v>
      </c>
      <c r="Z68" s="161" t="s">
        <v>9</v>
      </c>
    </row>
    <row r="69" spans="1:26" ht="45" customHeight="1" thickBot="1">
      <c r="A69" s="54"/>
      <c r="B69" s="205"/>
      <c r="C69" s="162">
        <f t="shared" ref="C69:H69" si="48">C67+C42</f>
        <v>9</v>
      </c>
      <c r="D69" s="163">
        <f t="shared" si="48"/>
        <v>930</v>
      </c>
      <c r="E69" s="164">
        <f t="shared" si="48"/>
        <v>450</v>
      </c>
      <c r="F69" s="164">
        <f t="shared" si="48"/>
        <v>135</v>
      </c>
      <c r="G69" s="164">
        <f t="shared" si="48"/>
        <v>210</v>
      </c>
      <c r="H69" s="165">
        <f t="shared" si="48"/>
        <v>135</v>
      </c>
      <c r="I69" s="166" t="str">
        <f t="shared" ref="I69:Z69" si="49">TEXT(I67+I42,0)</f>
        <v>30</v>
      </c>
      <c r="J69" s="167" t="str">
        <f t="shared" si="49"/>
        <v>3</v>
      </c>
      <c r="K69" s="164" t="str">
        <f t="shared" si="49"/>
        <v>225</v>
      </c>
      <c r="L69" s="164" t="str">
        <f t="shared" si="49"/>
        <v>15</v>
      </c>
      <c r="M69" s="164" t="str">
        <f t="shared" si="49"/>
        <v>90</v>
      </c>
      <c r="N69" s="165" t="str">
        <f t="shared" si="49"/>
        <v>15</v>
      </c>
      <c r="O69" s="166" t="str">
        <f t="shared" si="49"/>
        <v>30</v>
      </c>
      <c r="P69" s="167" t="str">
        <f t="shared" si="49"/>
        <v>4</v>
      </c>
      <c r="Q69" s="164" t="str">
        <f t="shared" si="49"/>
        <v>135</v>
      </c>
      <c r="R69" s="164" t="str">
        <f t="shared" si="49"/>
        <v>75</v>
      </c>
      <c r="S69" s="164" t="str">
        <f t="shared" si="49"/>
        <v>75</v>
      </c>
      <c r="T69" s="165" t="str">
        <f t="shared" si="49"/>
        <v>45</v>
      </c>
      <c r="U69" s="166" t="str">
        <f t="shared" si="49"/>
        <v>30</v>
      </c>
      <c r="V69" s="167" t="str">
        <f t="shared" si="49"/>
        <v>2</v>
      </c>
      <c r="W69" s="164" t="str">
        <f t="shared" si="49"/>
        <v>90</v>
      </c>
      <c r="X69" s="164" t="str">
        <f t="shared" si="49"/>
        <v>45</v>
      </c>
      <c r="Y69" s="164" t="str">
        <f t="shared" si="49"/>
        <v>45</v>
      </c>
      <c r="Z69" s="168" t="str">
        <f t="shared" si="49"/>
        <v>75</v>
      </c>
    </row>
    <row r="70" spans="1:26" s="5" customFormat="1" ht="20.100000000000001" customHeight="1" thickBot="1">
      <c r="A70" s="2"/>
      <c r="B70" s="35"/>
      <c r="C70" s="35" t="s">
        <v>30</v>
      </c>
      <c r="D70" s="35"/>
      <c r="E70" s="35"/>
      <c r="F70" s="35"/>
      <c r="G70" s="35"/>
      <c r="H70" s="35"/>
      <c r="I70" s="35"/>
      <c r="J70" s="35"/>
      <c r="K70" s="36"/>
      <c r="L70" s="37">
        <f>(VALUE(K69)+VALUE(L69)+VALUE(M69)+VALUE(N69))</f>
        <v>345</v>
      </c>
      <c r="M70" s="37"/>
      <c r="N70" s="38"/>
      <c r="O70" s="39"/>
      <c r="P70" s="35"/>
      <c r="Q70" s="36"/>
      <c r="R70" s="37">
        <f>(VALUE(Q69)+VALUE(R69)+VALUE(S69)+VALUE(T69))</f>
        <v>330</v>
      </c>
      <c r="S70" s="37"/>
      <c r="T70" s="38"/>
      <c r="U70" s="39"/>
      <c r="V70" s="35"/>
      <c r="W70" s="36"/>
      <c r="X70" s="37" t="str">
        <f>TEXT(W69+X69+Y69+Z69,0)</f>
        <v>255</v>
      </c>
      <c r="Y70" s="37"/>
      <c r="Z70" s="40"/>
    </row>
    <row r="71" spans="1:26" s="5" customFormat="1" ht="10.050000000000001" customHeight="1">
      <c r="A71" s="2"/>
      <c r="B71" s="35"/>
      <c r="C71" s="35"/>
      <c r="D71" s="35"/>
      <c r="E71" s="35"/>
      <c r="F71" s="35"/>
      <c r="G71" s="35"/>
      <c r="H71" s="35"/>
      <c r="I71" s="35"/>
      <c r="J71" s="35"/>
      <c r="K71" s="81"/>
      <c r="L71" s="82"/>
      <c r="M71" s="82"/>
      <c r="N71" s="81"/>
      <c r="O71" s="35"/>
      <c r="P71" s="35"/>
      <c r="Q71" s="81"/>
      <c r="R71" s="82"/>
      <c r="S71" s="82"/>
      <c r="T71" s="81"/>
      <c r="U71" s="35"/>
      <c r="V71" s="35"/>
      <c r="W71" s="81"/>
      <c r="X71" s="82"/>
      <c r="Y71" s="82"/>
      <c r="Z71" s="83"/>
    </row>
    <row r="72" spans="1:26" s="28" customFormat="1" ht="30" customHeight="1">
      <c r="A72" s="76" t="s">
        <v>58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  <c r="P72" s="79"/>
      <c r="Q72" s="78"/>
      <c r="R72" s="78"/>
      <c r="S72" s="78"/>
      <c r="T72" s="78"/>
      <c r="U72" s="78"/>
      <c r="V72" s="78"/>
      <c r="W72" s="78"/>
      <c r="X72" s="78"/>
      <c r="Y72" s="78"/>
      <c r="Z72" s="80"/>
    </row>
    <row r="73" spans="1:26" s="65" customFormat="1" ht="25.05" customHeight="1">
      <c r="A73" s="112">
        <v>22</v>
      </c>
      <c r="B73" s="198" t="s">
        <v>56</v>
      </c>
      <c r="C73" s="134">
        <f t="shared" ref="C73:C95" si="50">COUNTIF(J73,"E")+COUNTIF(P73,"E")+COUNTIF(V73,"E")</f>
        <v>0</v>
      </c>
      <c r="D73" s="135">
        <f t="shared" ref="D73" si="51">SUM(E73:H73)</f>
        <v>0</v>
      </c>
      <c r="E73" s="136">
        <f t="shared" ref="E73" si="52">SUM(K73,Q73,W73)</f>
        <v>0</v>
      </c>
      <c r="F73" s="136">
        <f t="shared" ref="F73" si="53">SUM(L73,R73,X73)</f>
        <v>0</v>
      </c>
      <c r="G73" s="136">
        <f t="shared" ref="G73" si="54">SUM(M73,S73,Y73)</f>
        <v>0</v>
      </c>
      <c r="H73" s="137">
        <f t="shared" ref="H73" si="55">SUM(N73,T73,Z73)</f>
        <v>0</v>
      </c>
      <c r="I73" s="142"/>
      <c r="J73" s="143"/>
      <c r="K73" s="144"/>
      <c r="L73" s="144"/>
      <c r="M73" s="144"/>
      <c r="N73" s="145"/>
      <c r="O73" s="142"/>
      <c r="P73" s="143"/>
      <c r="Q73" s="150"/>
      <c r="R73" s="150"/>
      <c r="S73" s="150"/>
      <c r="T73" s="151"/>
      <c r="U73" s="142">
        <v>9</v>
      </c>
      <c r="V73" s="143"/>
      <c r="W73" s="144"/>
      <c r="X73" s="144"/>
      <c r="Y73" s="144"/>
      <c r="Z73" s="154"/>
    </row>
    <row r="74" spans="1:26" s="65" customFormat="1" ht="25.05" customHeight="1">
      <c r="A74" s="86">
        <v>23</v>
      </c>
      <c r="B74" s="87" t="s">
        <v>55</v>
      </c>
      <c r="C74" s="138">
        <f t="shared" si="50"/>
        <v>0</v>
      </c>
      <c r="D74" s="187">
        <f t="shared" ref="D74:D91" si="56">SUM(E74:H74)</f>
        <v>30</v>
      </c>
      <c r="E74" s="188">
        <f t="shared" ref="E74:E91" si="57">SUM(K74,Q74,W74)</f>
        <v>0</v>
      </c>
      <c r="F74" s="188">
        <f t="shared" ref="F74:F91" si="58">SUM(L74,R74,X74)</f>
        <v>0</v>
      </c>
      <c r="G74" s="188">
        <f t="shared" ref="G74:G91" si="59">SUM(M74,S74,Y74)</f>
        <v>0</v>
      </c>
      <c r="H74" s="189">
        <f t="shared" ref="H74:H91" si="60">SUM(N74,T74,Z74)</f>
        <v>30</v>
      </c>
      <c r="I74" s="190"/>
      <c r="J74" s="191"/>
      <c r="K74" s="192"/>
      <c r="L74" s="192"/>
      <c r="M74" s="192"/>
      <c r="N74" s="193"/>
      <c r="O74" s="190"/>
      <c r="P74" s="191"/>
      <c r="Q74" s="194"/>
      <c r="R74" s="194"/>
      <c r="S74" s="194"/>
      <c r="T74" s="195"/>
      <c r="U74" s="190">
        <v>5</v>
      </c>
      <c r="V74" s="191"/>
      <c r="W74" s="192"/>
      <c r="X74" s="192"/>
      <c r="Y74" s="192"/>
      <c r="Z74" s="196">
        <v>30</v>
      </c>
    </row>
    <row r="75" spans="1:26" s="65" customFormat="1" ht="25.05" customHeight="1">
      <c r="A75" s="86">
        <v>24</v>
      </c>
      <c r="B75" s="115" t="s">
        <v>11</v>
      </c>
      <c r="C75" s="138">
        <f>COUNTIF(J75,"E")+COUNTIF(P75,"E")+COUNTIF(V75,"E")</f>
        <v>0</v>
      </c>
      <c r="D75" s="139">
        <f>SUM(E75:H75)</f>
        <v>45</v>
      </c>
      <c r="E75" s="140">
        <f t="shared" ref="E75:H77" si="61">SUM(K75,Q75,W75)</f>
        <v>0</v>
      </c>
      <c r="F75" s="140">
        <f t="shared" si="61"/>
        <v>0</v>
      </c>
      <c r="G75" s="140">
        <f t="shared" si="61"/>
        <v>0</v>
      </c>
      <c r="H75" s="141">
        <f t="shared" si="61"/>
        <v>45</v>
      </c>
      <c r="I75" s="146"/>
      <c r="J75" s="147"/>
      <c r="K75" s="148"/>
      <c r="L75" s="148"/>
      <c r="M75" s="148"/>
      <c r="N75" s="149"/>
      <c r="O75" s="146">
        <v>8</v>
      </c>
      <c r="P75" s="147"/>
      <c r="Q75" s="152"/>
      <c r="R75" s="152"/>
      <c r="S75" s="152"/>
      <c r="T75" s="153">
        <v>15</v>
      </c>
      <c r="U75" s="146">
        <v>3</v>
      </c>
      <c r="V75" s="147"/>
      <c r="W75" s="148"/>
      <c r="X75" s="148"/>
      <c r="Y75" s="148"/>
      <c r="Z75" s="155">
        <v>30</v>
      </c>
    </row>
    <row r="76" spans="1:26" s="65" customFormat="1" ht="25.05" customHeight="1">
      <c r="A76" s="113">
        <v>25</v>
      </c>
      <c r="B76" s="115" t="s">
        <v>60</v>
      </c>
      <c r="C76" s="138">
        <f t="shared" si="50"/>
        <v>1</v>
      </c>
      <c r="D76" s="139">
        <f>SUM(E76:H76)</f>
        <v>45</v>
      </c>
      <c r="E76" s="140">
        <f t="shared" si="61"/>
        <v>15</v>
      </c>
      <c r="F76" s="140">
        <f t="shared" si="61"/>
        <v>0</v>
      </c>
      <c r="G76" s="140">
        <f t="shared" si="61"/>
        <v>30</v>
      </c>
      <c r="H76" s="141">
        <f t="shared" si="61"/>
        <v>0</v>
      </c>
      <c r="I76" s="146"/>
      <c r="J76" s="147"/>
      <c r="K76" s="148"/>
      <c r="L76" s="148"/>
      <c r="M76" s="148"/>
      <c r="N76" s="149"/>
      <c r="O76" s="146"/>
      <c r="P76" s="147"/>
      <c r="Q76" s="152"/>
      <c r="R76" s="152"/>
      <c r="S76" s="152"/>
      <c r="T76" s="153"/>
      <c r="U76" s="146">
        <v>3</v>
      </c>
      <c r="V76" s="147" t="s">
        <v>2</v>
      </c>
      <c r="W76" s="148">
        <v>15</v>
      </c>
      <c r="X76" s="148"/>
      <c r="Y76" s="148">
        <v>30</v>
      </c>
      <c r="Z76" s="155"/>
    </row>
    <row r="77" spans="1:26" s="65" customFormat="1" ht="25.05" customHeight="1">
      <c r="A77" s="113">
        <v>26</v>
      </c>
      <c r="B77" s="115" t="s">
        <v>20</v>
      </c>
      <c r="C77" s="138">
        <f t="shared" si="50"/>
        <v>0</v>
      </c>
      <c r="D77" s="139">
        <f>SUM(E77:H77)</f>
        <v>30</v>
      </c>
      <c r="E77" s="140">
        <f t="shared" si="61"/>
        <v>15</v>
      </c>
      <c r="F77" s="140">
        <f t="shared" si="61"/>
        <v>0</v>
      </c>
      <c r="G77" s="140">
        <f t="shared" si="61"/>
        <v>15</v>
      </c>
      <c r="H77" s="141">
        <f t="shared" si="61"/>
        <v>0</v>
      </c>
      <c r="I77" s="146"/>
      <c r="J77" s="147"/>
      <c r="K77" s="148"/>
      <c r="L77" s="148"/>
      <c r="M77" s="148"/>
      <c r="N77" s="149"/>
      <c r="O77" s="146"/>
      <c r="P77" s="147"/>
      <c r="Q77" s="152"/>
      <c r="R77" s="152"/>
      <c r="S77" s="152"/>
      <c r="T77" s="153"/>
      <c r="U77" s="146">
        <v>2</v>
      </c>
      <c r="V77" s="147"/>
      <c r="W77" s="148">
        <v>15</v>
      </c>
      <c r="X77" s="148"/>
      <c r="Y77" s="148">
        <v>15</v>
      </c>
      <c r="Z77" s="155"/>
    </row>
    <row r="78" spans="1:26" s="65" customFormat="1" ht="25.05" customHeight="1">
      <c r="A78" s="86">
        <v>27</v>
      </c>
      <c r="B78" s="115" t="s">
        <v>61</v>
      </c>
      <c r="C78" s="138">
        <f t="shared" si="50"/>
        <v>0</v>
      </c>
      <c r="D78" s="139">
        <f t="shared" ref="D78" si="62">SUM(E78:H78)</f>
        <v>30</v>
      </c>
      <c r="E78" s="140">
        <f t="shared" ref="E78" si="63">SUM(K78,Q78,W78)</f>
        <v>15</v>
      </c>
      <c r="F78" s="140">
        <f t="shared" ref="F78" si="64">SUM(L78,R78,X78)</f>
        <v>0</v>
      </c>
      <c r="G78" s="140">
        <f t="shared" ref="G78" si="65">SUM(M78,S78,Y78)</f>
        <v>15</v>
      </c>
      <c r="H78" s="141">
        <f t="shared" ref="H78" si="66">SUM(N78,T78,Z78)</f>
        <v>0</v>
      </c>
      <c r="I78" s="146"/>
      <c r="J78" s="147"/>
      <c r="K78" s="148"/>
      <c r="L78" s="148"/>
      <c r="M78" s="148"/>
      <c r="N78" s="149"/>
      <c r="O78" s="146"/>
      <c r="P78" s="147"/>
      <c r="Q78" s="152"/>
      <c r="R78" s="152"/>
      <c r="S78" s="152"/>
      <c r="T78" s="153"/>
      <c r="U78" s="146">
        <v>2</v>
      </c>
      <c r="V78" s="147"/>
      <c r="W78" s="148">
        <v>15</v>
      </c>
      <c r="X78" s="148"/>
      <c r="Y78" s="148">
        <v>15</v>
      </c>
      <c r="Z78" s="155"/>
    </row>
    <row r="79" spans="1:26" s="65" customFormat="1" ht="25.05" customHeight="1">
      <c r="A79" s="113">
        <v>28</v>
      </c>
      <c r="B79" s="115" t="s">
        <v>68</v>
      </c>
      <c r="C79" s="138">
        <f t="shared" si="50"/>
        <v>0</v>
      </c>
      <c r="D79" s="139">
        <f t="shared" si="56"/>
        <v>30</v>
      </c>
      <c r="E79" s="140">
        <f t="shared" si="57"/>
        <v>15</v>
      </c>
      <c r="F79" s="140">
        <f t="shared" si="58"/>
        <v>0</v>
      </c>
      <c r="G79" s="140">
        <f t="shared" si="59"/>
        <v>15</v>
      </c>
      <c r="H79" s="141">
        <f t="shared" si="60"/>
        <v>0</v>
      </c>
      <c r="I79" s="146"/>
      <c r="J79" s="147"/>
      <c r="K79" s="148"/>
      <c r="L79" s="148"/>
      <c r="M79" s="148"/>
      <c r="N79" s="149"/>
      <c r="O79" s="146">
        <v>2</v>
      </c>
      <c r="P79" s="147"/>
      <c r="Q79" s="152">
        <v>15</v>
      </c>
      <c r="R79" s="152"/>
      <c r="S79" s="152">
        <v>15</v>
      </c>
      <c r="T79" s="153"/>
      <c r="U79" s="146"/>
      <c r="V79" s="147"/>
      <c r="W79" s="148"/>
      <c r="X79" s="148"/>
      <c r="Y79" s="148"/>
      <c r="Z79" s="155"/>
    </row>
    <row r="80" spans="1:26" s="65" customFormat="1" ht="25.05" customHeight="1">
      <c r="A80" s="119">
        <v>29</v>
      </c>
      <c r="B80" s="120" t="s">
        <v>40</v>
      </c>
      <c r="C80" s="138">
        <f t="shared" si="50"/>
        <v>1</v>
      </c>
      <c r="D80" s="139">
        <f t="shared" si="56"/>
        <v>30</v>
      </c>
      <c r="E80" s="140">
        <f t="shared" si="57"/>
        <v>15</v>
      </c>
      <c r="F80" s="140">
        <f t="shared" si="58"/>
        <v>0</v>
      </c>
      <c r="G80" s="140">
        <f t="shared" si="59"/>
        <v>0</v>
      </c>
      <c r="H80" s="141">
        <f t="shared" si="60"/>
        <v>15</v>
      </c>
      <c r="I80" s="146"/>
      <c r="J80" s="147"/>
      <c r="K80" s="148"/>
      <c r="L80" s="148"/>
      <c r="M80" s="148"/>
      <c r="N80" s="149"/>
      <c r="O80" s="146">
        <v>2</v>
      </c>
      <c r="P80" s="147" t="s">
        <v>2</v>
      </c>
      <c r="Q80" s="152">
        <v>15</v>
      </c>
      <c r="R80" s="152"/>
      <c r="S80" s="152"/>
      <c r="T80" s="153">
        <v>15</v>
      </c>
      <c r="U80" s="146"/>
      <c r="V80" s="147"/>
      <c r="W80" s="148"/>
      <c r="X80" s="148"/>
      <c r="Y80" s="148"/>
      <c r="Z80" s="155"/>
    </row>
    <row r="81" spans="1:26" s="65" customFormat="1" ht="25.05" customHeight="1">
      <c r="A81" s="86"/>
      <c r="B81" s="87" t="s">
        <v>85</v>
      </c>
      <c r="C81" s="138">
        <f t="shared" si="50"/>
        <v>0</v>
      </c>
      <c r="D81" s="139"/>
      <c r="E81" s="140"/>
      <c r="F81" s="140"/>
      <c r="G81" s="140"/>
      <c r="H81" s="141"/>
      <c r="I81" s="146"/>
      <c r="J81" s="147"/>
      <c r="K81" s="148"/>
      <c r="L81" s="148"/>
      <c r="M81" s="148"/>
      <c r="N81" s="149"/>
      <c r="O81" s="146"/>
      <c r="P81" s="147"/>
      <c r="Q81" s="152"/>
      <c r="R81" s="152"/>
      <c r="S81" s="152"/>
      <c r="T81" s="153"/>
      <c r="U81" s="146"/>
      <c r="V81" s="147"/>
      <c r="W81" s="148"/>
      <c r="X81" s="148"/>
      <c r="Y81" s="148"/>
      <c r="Z81" s="155"/>
    </row>
    <row r="82" spans="1:26" s="65" customFormat="1" ht="25.05" customHeight="1">
      <c r="A82" s="117"/>
      <c r="B82" s="201" t="s">
        <v>109</v>
      </c>
      <c r="C82" s="138">
        <f t="shared" si="50"/>
        <v>0</v>
      </c>
      <c r="D82" s="139"/>
      <c r="E82" s="140"/>
      <c r="F82" s="140"/>
      <c r="G82" s="140"/>
      <c r="H82" s="141"/>
      <c r="I82" s="146"/>
      <c r="J82" s="147"/>
      <c r="K82" s="148"/>
      <c r="L82" s="148"/>
      <c r="M82" s="148"/>
      <c r="N82" s="149"/>
      <c r="O82" s="146"/>
      <c r="P82" s="147"/>
      <c r="Q82" s="152"/>
      <c r="R82" s="152"/>
      <c r="S82" s="152"/>
      <c r="T82" s="153"/>
      <c r="U82" s="146"/>
      <c r="V82" s="147"/>
      <c r="W82" s="148"/>
      <c r="X82" s="148"/>
      <c r="Y82" s="148"/>
      <c r="Z82" s="155"/>
    </row>
    <row r="83" spans="1:26" s="65" customFormat="1" ht="25.05" customHeight="1">
      <c r="A83" s="119">
        <v>30</v>
      </c>
      <c r="B83" s="120" t="s">
        <v>41</v>
      </c>
      <c r="C83" s="138">
        <f t="shared" si="50"/>
        <v>0</v>
      </c>
      <c r="D83" s="139">
        <f t="shared" si="56"/>
        <v>30</v>
      </c>
      <c r="E83" s="140">
        <f t="shared" si="57"/>
        <v>15</v>
      </c>
      <c r="F83" s="140">
        <f t="shared" si="58"/>
        <v>0</v>
      </c>
      <c r="G83" s="140">
        <f t="shared" si="59"/>
        <v>0</v>
      </c>
      <c r="H83" s="141">
        <f t="shared" si="60"/>
        <v>15</v>
      </c>
      <c r="I83" s="146"/>
      <c r="J83" s="147"/>
      <c r="K83" s="148"/>
      <c r="L83" s="148"/>
      <c r="M83" s="148"/>
      <c r="N83" s="149"/>
      <c r="O83" s="146">
        <v>2</v>
      </c>
      <c r="P83" s="147"/>
      <c r="Q83" s="152">
        <v>15</v>
      </c>
      <c r="R83" s="152"/>
      <c r="S83" s="152"/>
      <c r="T83" s="153">
        <v>15</v>
      </c>
      <c r="U83" s="146"/>
      <c r="V83" s="147"/>
      <c r="W83" s="148"/>
      <c r="X83" s="148"/>
      <c r="Y83" s="148"/>
      <c r="Z83" s="155"/>
    </row>
    <row r="84" spans="1:26" s="65" customFormat="1" ht="25.05" customHeight="1">
      <c r="A84" s="86"/>
      <c r="B84" s="87" t="s">
        <v>86</v>
      </c>
      <c r="C84" s="138">
        <f t="shared" si="50"/>
        <v>0</v>
      </c>
      <c r="D84" s="139"/>
      <c r="E84" s="140"/>
      <c r="F84" s="140"/>
      <c r="G84" s="140"/>
      <c r="H84" s="141"/>
      <c r="I84" s="146"/>
      <c r="J84" s="147"/>
      <c r="K84" s="148"/>
      <c r="L84" s="148"/>
      <c r="M84" s="148"/>
      <c r="N84" s="149"/>
      <c r="O84" s="146"/>
      <c r="P84" s="147"/>
      <c r="Q84" s="152"/>
      <c r="R84" s="152"/>
      <c r="S84" s="152"/>
      <c r="T84" s="153"/>
      <c r="U84" s="146"/>
      <c r="V84" s="147"/>
      <c r="W84" s="148"/>
      <c r="X84" s="148"/>
      <c r="Y84" s="148"/>
      <c r="Z84" s="155"/>
    </row>
    <row r="85" spans="1:26" s="65" customFormat="1" ht="25.05" customHeight="1">
      <c r="A85" s="86"/>
      <c r="B85" s="87" t="s">
        <v>99</v>
      </c>
      <c r="C85" s="138">
        <f t="shared" si="50"/>
        <v>0</v>
      </c>
      <c r="D85" s="139"/>
      <c r="E85" s="140"/>
      <c r="F85" s="140"/>
      <c r="G85" s="140"/>
      <c r="H85" s="141"/>
      <c r="I85" s="146"/>
      <c r="J85" s="147"/>
      <c r="K85" s="148"/>
      <c r="L85" s="148"/>
      <c r="M85" s="148"/>
      <c r="N85" s="149"/>
      <c r="O85" s="146"/>
      <c r="P85" s="147"/>
      <c r="Q85" s="152"/>
      <c r="R85" s="152"/>
      <c r="S85" s="152"/>
      <c r="T85" s="153"/>
      <c r="U85" s="146"/>
      <c r="V85" s="147"/>
      <c r="W85" s="148"/>
      <c r="X85" s="148"/>
      <c r="Y85" s="148"/>
      <c r="Z85" s="155"/>
    </row>
    <row r="86" spans="1:26" s="65" customFormat="1" ht="25.05" customHeight="1">
      <c r="A86" s="117"/>
      <c r="B86" s="118" t="s">
        <v>98</v>
      </c>
      <c r="C86" s="138">
        <f t="shared" si="50"/>
        <v>0</v>
      </c>
      <c r="D86" s="139"/>
      <c r="E86" s="140"/>
      <c r="F86" s="140"/>
      <c r="G86" s="140"/>
      <c r="H86" s="141"/>
      <c r="I86" s="146"/>
      <c r="J86" s="147"/>
      <c r="K86" s="148"/>
      <c r="L86" s="148"/>
      <c r="M86" s="148"/>
      <c r="N86" s="149"/>
      <c r="O86" s="146"/>
      <c r="P86" s="147"/>
      <c r="Q86" s="152"/>
      <c r="R86" s="152"/>
      <c r="S86" s="152"/>
      <c r="T86" s="153"/>
      <c r="U86" s="146"/>
      <c r="V86" s="147"/>
      <c r="W86" s="148"/>
      <c r="X86" s="148"/>
      <c r="Y86" s="148"/>
      <c r="Z86" s="155"/>
    </row>
    <row r="87" spans="1:26" s="65" customFormat="1" ht="25.05" customHeight="1">
      <c r="A87" s="119">
        <v>31</v>
      </c>
      <c r="B87" s="120" t="s">
        <v>42</v>
      </c>
      <c r="C87" s="138">
        <f t="shared" si="50"/>
        <v>1</v>
      </c>
      <c r="D87" s="139">
        <f t="shared" si="56"/>
        <v>30</v>
      </c>
      <c r="E87" s="140">
        <f t="shared" si="57"/>
        <v>15</v>
      </c>
      <c r="F87" s="140">
        <f t="shared" si="58"/>
        <v>0</v>
      </c>
      <c r="G87" s="140">
        <f t="shared" si="59"/>
        <v>15</v>
      </c>
      <c r="H87" s="141">
        <f t="shared" si="60"/>
        <v>0</v>
      </c>
      <c r="I87" s="146"/>
      <c r="J87" s="147"/>
      <c r="K87" s="148"/>
      <c r="L87" s="148"/>
      <c r="M87" s="148"/>
      <c r="N87" s="149"/>
      <c r="O87" s="146"/>
      <c r="P87" s="147"/>
      <c r="Q87" s="152"/>
      <c r="R87" s="152"/>
      <c r="S87" s="152"/>
      <c r="T87" s="153"/>
      <c r="U87" s="146">
        <v>2</v>
      </c>
      <c r="V87" s="147" t="s">
        <v>2</v>
      </c>
      <c r="W87" s="148">
        <v>15</v>
      </c>
      <c r="X87" s="148"/>
      <c r="Y87" s="148">
        <v>15</v>
      </c>
      <c r="Z87" s="155"/>
    </row>
    <row r="88" spans="1:26" s="65" customFormat="1" ht="25.05" customHeight="1">
      <c r="A88" s="86"/>
      <c r="B88" s="87" t="s">
        <v>100</v>
      </c>
      <c r="C88" s="138">
        <f t="shared" si="50"/>
        <v>0</v>
      </c>
      <c r="D88" s="139"/>
      <c r="E88" s="140"/>
      <c r="F88" s="140"/>
      <c r="G88" s="140"/>
      <c r="H88" s="141"/>
      <c r="I88" s="146"/>
      <c r="J88" s="147"/>
      <c r="K88" s="148"/>
      <c r="L88" s="148"/>
      <c r="M88" s="148"/>
      <c r="N88" s="149"/>
      <c r="O88" s="146"/>
      <c r="P88" s="147"/>
      <c r="Q88" s="152"/>
      <c r="R88" s="152"/>
      <c r="S88" s="152"/>
      <c r="T88" s="153"/>
      <c r="U88" s="146"/>
      <c r="V88" s="147"/>
      <c r="W88" s="148"/>
      <c r="X88" s="148"/>
      <c r="Y88" s="148"/>
      <c r="Z88" s="155"/>
    </row>
    <row r="89" spans="1:26" s="65" customFormat="1" ht="25.05" customHeight="1">
      <c r="A89" s="86"/>
      <c r="B89" s="87" t="s">
        <v>101</v>
      </c>
      <c r="C89" s="138">
        <f t="shared" si="50"/>
        <v>0</v>
      </c>
      <c r="D89" s="139"/>
      <c r="E89" s="140"/>
      <c r="F89" s="140"/>
      <c r="G89" s="140"/>
      <c r="H89" s="141"/>
      <c r="I89" s="146"/>
      <c r="J89" s="147"/>
      <c r="K89" s="148"/>
      <c r="L89" s="148"/>
      <c r="M89" s="148"/>
      <c r="N89" s="149"/>
      <c r="O89" s="146"/>
      <c r="P89" s="147"/>
      <c r="Q89" s="152"/>
      <c r="R89" s="152"/>
      <c r="S89" s="152"/>
      <c r="T89" s="153"/>
      <c r="U89" s="146"/>
      <c r="V89" s="147"/>
      <c r="W89" s="148"/>
      <c r="X89" s="148"/>
      <c r="Y89" s="148"/>
      <c r="Z89" s="155"/>
    </row>
    <row r="90" spans="1:26" s="65" customFormat="1" ht="25.05" customHeight="1">
      <c r="A90" s="117"/>
      <c r="B90" s="118" t="s">
        <v>110</v>
      </c>
      <c r="C90" s="138">
        <f t="shared" si="50"/>
        <v>0</v>
      </c>
      <c r="D90" s="139"/>
      <c r="E90" s="140"/>
      <c r="F90" s="140"/>
      <c r="G90" s="140"/>
      <c r="H90" s="141"/>
      <c r="I90" s="146"/>
      <c r="J90" s="147"/>
      <c r="K90" s="148"/>
      <c r="L90" s="148"/>
      <c r="M90" s="148"/>
      <c r="N90" s="149"/>
      <c r="O90" s="146"/>
      <c r="P90" s="147"/>
      <c r="Q90" s="152"/>
      <c r="R90" s="152"/>
      <c r="S90" s="152"/>
      <c r="T90" s="153"/>
      <c r="U90" s="146"/>
      <c r="V90" s="147"/>
      <c r="W90" s="148"/>
      <c r="X90" s="148"/>
      <c r="Y90" s="148"/>
      <c r="Z90" s="155"/>
    </row>
    <row r="91" spans="1:26" s="65" customFormat="1" ht="25.05" customHeight="1">
      <c r="A91" s="119">
        <v>32</v>
      </c>
      <c r="B91" s="120" t="s">
        <v>43</v>
      </c>
      <c r="C91" s="138">
        <f t="shared" si="50"/>
        <v>0</v>
      </c>
      <c r="D91" s="139">
        <f t="shared" si="56"/>
        <v>30</v>
      </c>
      <c r="E91" s="140">
        <f t="shared" si="57"/>
        <v>15</v>
      </c>
      <c r="F91" s="140">
        <f t="shared" si="58"/>
        <v>0</v>
      </c>
      <c r="G91" s="140">
        <f t="shared" si="59"/>
        <v>0</v>
      </c>
      <c r="H91" s="141">
        <f t="shared" si="60"/>
        <v>15</v>
      </c>
      <c r="I91" s="146"/>
      <c r="J91" s="147"/>
      <c r="K91" s="148"/>
      <c r="L91" s="148"/>
      <c r="M91" s="148"/>
      <c r="N91" s="149"/>
      <c r="O91" s="146"/>
      <c r="P91" s="147"/>
      <c r="Q91" s="152"/>
      <c r="R91" s="152"/>
      <c r="S91" s="152"/>
      <c r="T91" s="153"/>
      <c r="U91" s="146">
        <v>2</v>
      </c>
      <c r="V91" s="147"/>
      <c r="W91" s="148">
        <v>15</v>
      </c>
      <c r="X91" s="148"/>
      <c r="Y91" s="148"/>
      <c r="Z91" s="155">
        <v>15</v>
      </c>
    </row>
    <row r="92" spans="1:26" s="65" customFormat="1" ht="25.05" customHeight="1">
      <c r="A92" s="86"/>
      <c r="B92" s="202" t="s">
        <v>97</v>
      </c>
      <c r="C92" s="138">
        <f t="shared" si="50"/>
        <v>0</v>
      </c>
      <c r="D92" s="199"/>
      <c r="E92" s="171"/>
      <c r="F92" s="171"/>
      <c r="G92" s="171"/>
      <c r="H92" s="172"/>
      <c r="I92" s="173"/>
      <c r="J92" s="174"/>
      <c r="K92" s="175"/>
      <c r="L92" s="175"/>
      <c r="M92" s="175"/>
      <c r="N92" s="176"/>
      <c r="O92" s="173"/>
      <c r="P92" s="174"/>
      <c r="Q92" s="177"/>
      <c r="R92" s="177"/>
      <c r="S92" s="177"/>
      <c r="T92" s="178"/>
      <c r="U92" s="173"/>
      <c r="V92" s="174"/>
      <c r="W92" s="175"/>
      <c r="X92" s="175"/>
      <c r="Y92" s="175"/>
      <c r="Z92" s="179"/>
    </row>
    <row r="93" spans="1:26" s="65" customFormat="1" ht="25.05" customHeight="1">
      <c r="A93" s="86"/>
      <c r="B93" s="202" t="s">
        <v>102</v>
      </c>
      <c r="C93" s="138">
        <f t="shared" si="50"/>
        <v>0</v>
      </c>
      <c r="D93" s="199"/>
      <c r="E93" s="171"/>
      <c r="F93" s="171"/>
      <c r="G93" s="171"/>
      <c r="H93" s="172"/>
      <c r="I93" s="173"/>
      <c r="J93" s="174"/>
      <c r="K93" s="175"/>
      <c r="L93" s="175"/>
      <c r="M93" s="175"/>
      <c r="N93" s="176"/>
      <c r="O93" s="173"/>
      <c r="P93" s="174"/>
      <c r="Q93" s="177"/>
      <c r="R93" s="177"/>
      <c r="S93" s="177"/>
      <c r="T93" s="178"/>
      <c r="U93" s="173"/>
      <c r="V93" s="174"/>
      <c r="W93" s="175"/>
      <c r="X93" s="175"/>
      <c r="Y93" s="175"/>
      <c r="Z93" s="179"/>
    </row>
    <row r="94" spans="1:26" s="65" customFormat="1" ht="25.05" customHeight="1">
      <c r="A94" s="86"/>
      <c r="B94" s="202" t="s">
        <v>111</v>
      </c>
      <c r="C94" s="138">
        <f t="shared" si="50"/>
        <v>0</v>
      </c>
      <c r="D94" s="199"/>
      <c r="E94" s="171"/>
      <c r="F94" s="171"/>
      <c r="G94" s="171"/>
      <c r="H94" s="172"/>
      <c r="I94" s="173"/>
      <c r="J94" s="174"/>
      <c r="K94" s="175"/>
      <c r="L94" s="175"/>
      <c r="M94" s="175"/>
      <c r="N94" s="176"/>
      <c r="O94" s="173"/>
      <c r="P94" s="174"/>
      <c r="Q94" s="177"/>
      <c r="R94" s="177"/>
      <c r="S94" s="177"/>
      <c r="T94" s="178"/>
      <c r="U94" s="173"/>
      <c r="V94" s="174"/>
      <c r="W94" s="175"/>
      <c r="X94" s="175"/>
      <c r="Y94" s="175"/>
      <c r="Z94" s="179"/>
    </row>
    <row r="95" spans="1:26" s="65" customFormat="1" ht="25.05" customHeight="1">
      <c r="A95" s="117"/>
      <c r="B95" s="201" t="s">
        <v>95</v>
      </c>
      <c r="C95" s="138">
        <f t="shared" si="50"/>
        <v>0</v>
      </c>
      <c r="D95" s="199"/>
      <c r="E95" s="171"/>
      <c r="F95" s="171"/>
      <c r="G95" s="171"/>
      <c r="H95" s="172"/>
      <c r="I95" s="173"/>
      <c r="J95" s="174"/>
      <c r="K95" s="175"/>
      <c r="L95" s="175"/>
      <c r="M95" s="175"/>
      <c r="N95" s="176"/>
      <c r="O95" s="173"/>
      <c r="P95" s="174"/>
      <c r="Q95" s="177"/>
      <c r="R95" s="177"/>
      <c r="S95" s="177"/>
      <c r="T95" s="178"/>
      <c r="U95" s="173"/>
      <c r="V95" s="174"/>
      <c r="W95" s="175"/>
      <c r="X95" s="175"/>
      <c r="Y95" s="175"/>
      <c r="Z95" s="179"/>
    </row>
    <row r="96" spans="1:26" s="66" customFormat="1" ht="25.05" customHeight="1">
      <c r="A96" s="116"/>
      <c r="B96" s="121" t="s">
        <v>45</v>
      </c>
      <c r="C96" s="122">
        <f t="shared" ref="C96:I96" si="67">SUM(C73:C95)</f>
        <v>3</v>
      </c>
      <c r="D96" s="123">
        <f t="shared" si="67"/>
        <v>330</v>
      </c>
      <c r="E96" s="124">
        <f t="shared" si="67"/>
        <v>120</v>
      </c>
      <c r="F96" s="124">
        <f t="shared" si="67"/>
        <v>0</v>
      </c>
      <c r="G96" s="124">
        <f t="shared" si="67"/>
        <v>90</v>
      </c>
      <c r="H96" s="125">
        <f t="shared" si="67"/>
        <v>120</v>
      </c>
      <c r="I96" s="126">
        <f t="shared" si="67"/>
        <v>0</v>
      </c>
      <c r="J96" s="127">
        <f>COUNTIF(J73:J95,"E")</f>
        <v>0</v>
      </c>
      <c r="K96" s="128">
        <f>SUM(K73:K95)</f>
        <v>0</v>
      </c>
      <c r="L96" s="128">
        <f>SUM(L73:L95)</f>
        <v>0</v>
      </c>
      <c r="M96" s="128">
        <f>SUM(M73:M95)</f>
        <v>0</v>
      </c>
      <c r="N96" s="129">
        <f>SUM(N73:N95)</f>
        <v>0</v>
      </c>
      <c r="O96" s="126">
        <f>SUM(O73:O95)</f>
        <v>14</v>
      </c>
      <c r="P96" s="127">
        <f>COUNTIF(P73:P95,"E")</f>
        <v>1</v>
      </c>
      <c r="Q96" s="130">
        <f>SUM(Q73:Q95)</f>
        <v>45</v>
      </c>
      <c r="R96" s="130">
        <f>SUM(R73:R95)</f>
        <v>0</v>
      </c>
      <c r="S96" s="130">
        <f>SUM(S73:S95)</f>
        <v>15</v>
      </c>
      <c r="T96" s="131">
        <f>SUM(T73:T95)</f>
        <v>45</v>
      </c>
      <c r="U96" s="126">
        <f>SUM(U73:U95)</f>
        <v>28</v>
      </c>
      <c r="V96" s="127">
        <f>COUNTIF(V73:V95,"E")</f>
        <v>2</v>
      </c>
      <c r="W96" s="132">
        <f>SUM(W73:W95)</f>
        <v>75</v>
      </c>
      <c r="X96" s="132">
        <f>SUM(X73:X95)</f>
        <v>0</v>
      </c>
      <c r="Y96" s="132">
        <f>SUM(Y73:Y95)</f>
        <v>75</v>
      </c>
      <c r="Z96" s="133">
        <f>SUM(Z73:Z95)</f>
        <v>75</v>
      </c>
    </row>
    <row r="97" spans="1:26" ht="20.100000000000001" customHeight="1">
      <c r="A97" s="53"/>
      <c r="B97" s="204" t="s">
        <v>49</v>
      </c>
      <c r="C97" s="156"/>
      <c r="D97" s="157"/>
      <c r="E97" s="158" t="s">
        <v>6</v>
      </c>
      <c r="F97" s="158" t="s">
        <v>7</v>
      </c>
      <c r="G97" s="158" t="s">
        <v>8</v>
      </c>
      <c r="H97" s="159" t="s">
        <v>9</v>
      </c>
      <c r="I97" s="160"/>
      <c r="J97" s="160"/>
      <c r="K97" s="158" t="s">
        <v>6</v>
      </c>
      <c r="L97" s="158" t="s">
        <v>7</v>
      </c>
      <c r="M97" s="158" t="s">
        <v>8</v>
      </c>
      <c r="N97" s="159" t="s">
        <v>9</v>
      </c>
      <c r="O97" s="160"/>
      <c r="P97" s="160"/>
      <c r="Q97" s="158" t="s">
        <v>6</v>
      </c>
      <c r="R97" s="158" t="s">
        <v>7</v>
      </c>
      <c r="S97" s="158" t="s">
        <v>8</v>
      </c>
      <c r="T97" s="159" t="s">
        <v>9</v>
      </c>
      <c r="U97" s="160"/>
      <c r="V97" s="160"/>
      <c r="W97" s="158" t="s">
        <v>6</v>
      </c>
      <c r="X97" s="158" t="s">
        <v>7</v>
      </c>
      <c r="Y97" s="158" t="s">
        <v>8</v>
      </c>
      <c r="Z97" s="161" t="s">
        <v>9</v>
      </c>
    </row>
    <row r="98" spans="1:26" ht="45" customHeight="1" thickBot="1">
      <c r="A98" s="54"/>
      <c r="B98" s="205"/>
      <c r="C98" s="162">
        <f t="shared" ref="C98:H98" si="68">C96+C42</f>
        <v>9</v>
      </c>
      <c r="D98" s="163">
        <f t="shared" si="68"/>
        <v>930</v>
      </c>
      <c r="E98" s="164">
        <f t="shared" si="68"/>
        <v>450</v>
      </c>
      <c r="F98" s="164">
        <f t="shared" si="68"/>
        <v>105</v>
      </c>
      <c r="G98" s="164">
        <f t="shared" si="68"/>
        <v>210</v>
      </c>
      <c r="H98" s="165">
        <f t="shared" si="68"/>
        <v>165</v>
      </c>
      <c r="I98" s="166" t="str">
        <f t="shared" ref="I98:Z98" si="69">TEXT(I96+I42,0)</f>
        <v>30</v>
      </c>
      <c r="J98" s="167" t="str">
        <f t="shared" si="69"/>
        <v>3</v>
      </c>
      <c r="K98" s="164" t="str">
        <f t="shared" si="69"/>
        <v>225</v>
      </c>
      <c r="L98" s="164" t="str">
        <f t="shared" si="69"/>
        <v>15</v>
      </c>
      <c r="M98" s="164" t="str">
        <f t="shared" si="69"/>
        <v>90</v>
      </c>
      <c r="N98" s="165" t="str">
        <f t="shared" si="69"/>
        <v>15</v>
      </c>
      <c r="O98" s="166" t="str">
        <f t="shared" si="69"/>
        <v>30</v>
      </c>
      <c r="P98" s="167" t="str">
        <f t="shared" si="69"/>
        <v>4</v>
      </c>
      <c r="Q98" s="164" t="str">
        <f t="shared" si="69"/>
        <v>135</v>
      </c>
      <c r="R98" s="164" t="str">
        <f t="shared" si="69"/>
        <v>75</v>
      </c>
      <c r="S98" s="164" t="str">
        <f t="shared" si="69"/>
        <v>45</v>
      </c>
      <c r="T98" s="165" t="str">
        <f t="shared" si="69"/>
        <v>75</v>
      </c>
      <c r="U98" s="166" t="str">
        <f t="shared" si="69"/>
        <v>30</v>
      </c>
      <c r="V98" s="167" t="str">
        <f t="shared" si="69"/>
        <v>2</v>
      </c>
      <c r="W98" s="164" t="str">
        <f t="shared" si="69"/>
        <v>90</v>
      </c>
      <c r="X98" s="164" t="str">
        <f t="shared" si="69"/>
        <v>15</v>
      </c>
      <c r="Y98" s="164" t="str">
        <f t="shared" si="69"/>
        <v>75</v>
      </c>
      <c r="Z98" s="168" t="str">
        <f t="shared" si="69"/>
        <v>75</v>
      </c>
    </row>
    <row r="99" spans="1:26" s="5" customFormat="1" ht="20.100000000000001" customHeight="1" thickBot="1">
      <c r="A99" s="2"/>
      <c r="B99" s="35"/>
      <c r="C99" s="35" t="s">
        <v>30</v>
      </c>
      <c r="D99" s="35"/>
      <c r="E99" s="35"/>
      <c r="F99" s="35"/>
      <c r="G99" s="35"/>
      <c r="H99" s="35"/>
      <c r="I99" s="35"/>
      <c r="J99" s="35"/>
      <c r="K99" s="36"/>
      <c r="L99" s="37">
        <f>(VALUE(K98)+VALUE(L98)+VALUE(M98)+VALUE(N98))</f>
        <v>345</v>
      </c>
      <c r="M99" s="37"/>
      <c r="N99" s="38"/>
      <c r="O99" s="39"/>
      <c r="P99" s="35"/>
      <c r="Q99" s="36"/>
      <c r="R99" s="37">
        <f>(VALUE(Q98)+VALUE(R98)+VALUE(S98)+VALUE(T98))</f>
        <v>330</v>
      </c>
      <c r="S99" s="37"/>
      <c r="T99" s="38"/>
      <c r="U99" s="39"/>
      <c r="V99" s="35"/>
      <c r="W99" s="36"/>
      <c r="X99" s="37" t="str">
        <f>TEXT(W98+X98+Y98+Z98,0)</f>
        <v>255</v>
      </c>
      <c r="Y99" s="37"/>
      <c r="Z99" s="40"/>
    </row>
    <row r="100" spans="1:26" s="46" customFormat="1" ht="5.0999999999999996" customHeight="1">
      <c r="A100" s="4"/>
      <c r="B100" s="42"/>
      <c r="C100" s="43"/>
      <c r="D100" s="6"/>
      <c r="E100" s="6"/>
      <c r="F100" s="6"/>
      <c r="G100" s="6"/>
      <c r="H100" s="6"/>
      <c r="I100" s="44"/>
      <c r="J100" s="6"/>
      <c r="K100" s="44"/>
      <c r="L100" s="44"/>
      <c r="M100" s="44"/>
      <c r="N100" s="44"/>
      <c r="O100" s="44"/>
      <c r="P100" s="6"/>
      <c r="Q100" s="44"/>
      <c r="R100" s="44"/>
      <c r="S100" s="44"/>
      <c r="T100" s="44"/>
      <c r="U100" s="44"/>
      <c r="V100" s="6"/>
      <c r="W100" s="44"/>
      <c r="X100" s="45"/>
      <c r="Y100" s="44"/>
      <c r="Z100" s="10"/>
    </row>
    <row r="101" spans="1:26" s="28" customFormat="1" ht="30" customHeight="1">
      <c r="A101" s="76" t="s">
        <v>59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  <c r="P101" s="79"/>
      <c r="Q101" s="78"/>
      <c r="R101" s="78"/>
      <c r="S101" s="78"/>
      <c r="T101" s="78"/>
      <c r="U101" s="78"/>
      <c r="V101" s="78"/>
      <c r="W101" s="78"/>
      <c r="X101" s="78"/>
      <c r="Y101" s="78"/>
      <c r="Z101" s="80"/>
    </row>
    <row r="102" spans="1:26" s="65" customFormat="1" ht="25.05" customHeight="1">
      <c r="A102" s="112">
        <v>22</v>
      </c>
      <c r="B102" s="198" t="s">
        <v>56</v>
      </c>
      <c r="C102" s="134">
        <f t="shared" ref="C102:C119" si="70">COUNTIF(J102,"E")+COUNTIF(P102,"E")+COUNTIF(V102,"E")</f>
        <v>0</v>
      </c>
      <c r="D102" s="135">
        <f t="shared" ref="D102" si="71">SUM(E102:H102)</f>
        <v>0</v>
      </c>
      <c r="E102" s="136">
        <f t="shared" ref="E102" si="72">SUM(K102,Q102,W102)</f>
        <v>0</v>
      </c>
      <c r="F102" s="136">
        <f t="shared" ref="F102" si="73">SUM(L102,R102,X102)</f>
        <v>0</v>
      </c>
      <c r="G102" s="136">
        <f t="shared" ref="G102" si="74">SUM(M102,S102,Y102)</f>
        <v>0</v>
      </c>
      <c r="H102" s="137">
        <f t="shared" ref="H102" si="75">SUM(N102,T102,Z102)</f>
        <v>0</v>
      </c>
      <c r="I102" s="142"/>
      <c r="J102" s="143"/>
      <c r="K102" s="144"/>
      <c r="L102" s="144"/>
      <c r="M102" s="144"/>
      <c r="N102" s="145"/>
      <c r="O102" s="142"/>
      <c r="P102" s="143"/>
      <c r="Q102" s="150"/>
      <c r="R102" s="150"/>
      <c r="S102" s="150"/>
      <c r="T102" s="151"/>
      <c r="U102" s="142">
        <v>9</v>
      </c>
      <c r="V102" s="143"/>
      <c r="W102" s="144"/>
      <c r="X102" s="144"/>
      <c r="Y102" s="144"/>
      <c r="Z102" s="154"/>
    </row>
    <row r="103" spans="1:26" s="65" customFormat="1" ht="25.05" customHeight="1">
      <c r="A103" s="113">
        <v>23</v>
      </c>
      <c r="B103" s="200" t="s">
        <v>55</v>
      </c>
      <c r="C103" s="138">
        <f t="shared" si="70"/>
        <v>0</v>
      </c>
      <c r="D103" s="139">
        <f t="shared" ref="D103:D116" si="76">SUM(E103:H103)</f>
        <v>30</v>
      </c>
      <c r="E103" s="140">
        <f t="shared" ref="E103:E116" si="77">SUM(K103,Q103,W103)</f>
        <v>0</v>
      </c>
      <c r="F103" s="140">
        <f t="shared" ref="F103:F116" si="78">SUM(L103,R103,X103)</f>
        <v>0</v>
      </c>
      <c r="G103" s="140">
        <f t="shared" ref="G103:G116" si="79">SUM(M103,S103,Y103)</f>
        <v>0</v>
      </c>
      <c r="H103" s="141">
        <f t="shared" ref="H103:H116" si="80">SUM(N103,T103,Z103)</f>
        <v>30</v>
      </c>
      <c r="I103" s="146"/>
      <c r="J103" s="147"/>
      <c r="K103" s="148"/>
      <c r="L103" s="148"/>
      <c r="M103" s="148"/>
      <c r="N103" s="149"/>
      <c r="O103" s="146"/>
      <c r="P103" s="147"/>
      <c r="Q103" s="152"/>
      <c r="R103" s="152"/>
      <c r="S103" s="152"/>
      <c r="T103" s="153"/>
      <c r="U103" s="146">
        <v>5</v>
      </c>
      <c r="V103" s="147"/>
      <c r="W103" s="148"/>
      <c r="X103" s="148"/>
      <c r="Y103" s="148"/>
      <c r="Z103" s="155">
        <v>30</v>
      </c>
    </row>
    <row r="104" spans="1:26" s="65" customFormat="1" ht="25.05" customHeight="1">
      <c r="A104" s="113">
        <v>24</v>
      </c>
      <c r="B104" s="115" t="s">
        <v>11</v>
      </c>
      <c r="C104" s="138">
        <f t="shared" si="70"/>
        <v>0</v>
      </c>
      <c r="D104" s="139">
        <f t="shared" si="76"/>
        <v>45</v>
      </c>
      <c r="E104" s="140">
        <f t="shared" si="77"/>
        <v>0</v>
      </c>
      <c r="F104" s="140">
        <f t="shared" si="78"/>
        <v>0</v>
      </c>
      <c r="G104" s="140">
        <f t="shared" si="79"/>
        <v>0</v>
      </c>
      <c r="H104" s="141">
        <f t="shared" si="80"/>
        <v>45</v>
      </c>
      <c r="I104" s="146"/>
      <c r="J104" s="147"/>
      <c r="K104" s="148"/>
      <c r="L104" s="148"/>
      <c r="M104" s="148"/>
      <c r="N104" s="149"/>
      <c r="O104" s="146">
        <v>8</v>
      </c>
      <c r="P104" s="147"/>
      <c r="Q104" s="152"/>
      <c r="R104" s="152"/>
      <c r="S104" s="152"/>
      <c r="T104" s="153">
        <v>15</v>
      </c>
      <c r="U104" s="146">
        <v>3</v>
      </c>
      <c r="V104" s="147"/>
      <c r="W104" s="148"/>
      <c r="X104" s="148"/>
      <c r="Y104" s="148"/>
      <c r="Z104" s="155">
        <v>30</v>
      </c>
    </row>
    <row r="105" spans="1:26" s="65" customFormat="1" ht="25.05" customHeight="1">
      <c r="A105" s="113">
        <v>25</v>
      </c>
      <c r="B105" s="115" t="s">
        <v>22</v>
      </c>
      <c r="C105" s="138">
        <f t="shared" si="70"/>
        <v>0</v>
      </c>
      <c r="D105" s="139">
        <f>SUM(E105:H105)</f>
        <v>30</v>
      </c>
      <c r="E105" s="140">
        <f t="shared" ref="E105:H106" si="81">SUM(K105,Q105,W105)</f>
        <v>15</v>
      </c>
      <c r="F105" s="140">
        <f t="shared" si="81"/>
        <v>0</v>
      </c>
      <c r="G105" s="140">
        <f t="shared" si="81"/>
        <v>0</v>
      </c>
      <c r="H105" s="141">
        <f t="shared" si="81"/>
        <v>15</v>
      </c>
      <c r="I105" s="146"/>
      <c r="J105" s="147"/>
      <c r="K105" s="148"/>
      <c r="L105" s="148"/>
      <c r="M105" s="148"/>
      <c r="N105" s="149"/>
      <c r="O105" s="146">
        <v>2</v>
      </c>
      <c r="P105" s="147"/>
      <c r="Q105" s="152">
        <v>15</v>
      </c>
      <c r="R105" s="152"/>
      <c r="S105" s="152"/>
      <c r="T105" s="153">
        <v>15</v>
      </c>
      <c r="U105" s="146"/>
      <c r="V105" s="147"/>
      <c r="W105" s="148"/>
      <c r="X105" s="148"/>
      <c r="Y105" s="148"/>
      <c r="Z105" s="155"/>
    </row>
    <row r="106" spans="1:26" s="65" customFormat="1" ht="25.05" customHeight="1">
      <c r="A106" s="113">
        <v>26</v>
      </c>
      <c r="B106" s="115" t="s">
        <v>64</v>
      </c>
      <c r="C106" s="138">
        <f t="shared" si="70"/>
        <v>1</v>
      </c>
      <c r="D106" s="139">
        <f>SUM(E106:H106)</f>
        <v>45</v>
      </c>
      <c r="E106" s="140">
        <f t="shared" si="81"/>
        <v>30</v>
      </c>
      <c r="F106" s="140">
        <f t="shared" si="81"/>
        <v>15</v>
      </c>
      <c r="G106" s="140">
        <f t="shared" si="81"/>
        <v>0</v>
      </c>
      <c r="H106" s="141">
        <f t="shared" si="81"/>
        <v>0</v>
      </c>
      <c r="I106" s="146"/>
      <c r="J106" s="147"/>
      <c r="K106" s="148"/>
      <c r="L106" s="148"/>
      <c r="M106" s="148"/>
      <c r="N106" s="149"/>
      <c r="O106" s="146"/>
      <c r="P106" s="147"/>
      <c r="Q106" s="152"/>
      <c r="R106" s="152"/>
      <c r="S106" s="152"/>
      <c r="T106" s="153"/>
      <c r="U106" s="146">
        <v>3</v>
      </c>
      <c r="V106" s="147" t="s">
        <v>2</v>
      </c>
      <c r="W106" s="148">
        <v>30</v>
      </c>
      <c r="X106" s="148">
        <v>15</v>
      </c>
      <c r="Y106" s="148"/>
      <c r="Z106" s="155"/>
    </row>
    <row r="107" spans="1:26" s="65" customFormat="1" ht="25.05" customHeight="1">
      <c r="A107" s="113">
        <v>27</v>
      </c>
      <c r="B107" s="115" t="s">
        <v>21</v>
      </c>
      <c r="C107" s="138">
        <f t="shared" si="70"/>
        <v>1</v>
      </c>
      <c r="D107" s="139">
        <f t="shared" si="76"/>
        <v>45</v>
      </c>
      <c r="E107" s="140">
        <f t="shared" si="77"/>
        <v>30</v>
      </c>
      <c r="F107" s="140">
        <f t="shared" si="78"/>
        <v>0</v>
      </c>
      <c r="G107" s="140">
        <f t="shared" si="79"/>
        <v>0</v>
      </c>
      <c r="H107" s="141">
        <f t="shared" si="80"/>
        <v>15</v>
      </c>
      <c r="I107" s="146"/>
      <c r="J107" s="147"/>
      <c r="K107" s="148"/>
      <c r="L107" s="148"/>
      <c r="M107" s="148"/>
      <c r="N107" s="149"/>
      <c r="O107" s="146"/>
      <c r="P107" s="147"/>
      <c r="Q107" s="152"/>
      <c r="R107" s="152"/>
      <c r="S107" s="152"/>
      <c r="T107" s="153"/>
      <c r="U107" s="146">
        <v>3</v>
      </c>
      <c r="V107" s="147" t="s">
        <v>2</v>
      </c>
      <c r="W107" s="148">
        <v>30</v>
      </c>
      <c r="X107" s="148"/>
      <c r="Y107" s="148"/>
      <c r="Z107" s="155">
        <v>15</v>
      </c>
    </row>
    <row r="108" spans="1:26" s="65" customFormat="1" ht="25.05" customHeight="1">
      <c r="A108" s="113">
        <v>29</v>
      </c>
      <c r="B108" s="200" t="s">
        <v>24</v>
      </c>
      <c r="C108" s="138">
        <f t="shared" si="70"/>
        <v>0</v>
      </c>
      <c r="D108" s="139">
        <f t="shared" si="76"/>
        <v>15</v>
      </c>
      <c r="E108" s="140">
        <f t="shared" si="77"/>
        <v>15</v>
      </c>
      <c r="F108" s="140">
        <f t="shared" si="78"/>
        <v>0</v>
      </c>
      <c r="G108" s="140">
        <f t="shared" si="79"/>
        <v>0</v>
      </c>
      <c r="H108" s="141">
        <f t="shared" si="80"/>
        <v>0</v>
      </c>
      <c r="I108" s="146"/>
      <c r="J108" s="147"/>
      <c r="K108" s="148"/>
      <c r="L108" s="148"/>
      <c r="M108" s="148"/>
      <c r="N108" s="149"/>
      <c r="O108" s="146"/>
      <c r="P108" s="147"/>
      <c r="Q108" s="152"/>
      <c r="R108" s="152"/>
      <c r="S108" s="152"/>
      <c r="T108" s="153"/>
      <c r="U108" s="146">
        <v>1</v>
      </c>
      <c r="V108" s="147"/>
      <c r="W108" s="148">
        <v>15</v>
      </c>
      <c r="X108" s="148"/>
      <c r="Y108" s="148"/>
      <c r="Z108" s="155"/>
    </row>
    <row r="109" spans="1:26" s="65" customFormat="1" ht="25.05" customHeight="1">
      <c r="A109" s="119">
        <v>29</v>
      </c>
      <c r="B109" s="120" t="s">
        <v>115</v>
      </c>
      <c r="C109" s="138">
        <f t="shared" si="70"/>
        <v>1</v>
      </c>
      <c r="D109" s="139">
        <f t="shared" si="76"/>
        <v>30</v>
      </c>
      <c r="E109" s="140">
        <f t="shared" si="77"/>
        <v>15</v>
      </c>
      <c r="F109" s="140">
        <f t="shared" si="78"/>
        <v>15</v>
      </c>
      <c r="G109" s="140">
        <f t="shared" si="79"/>
        <v>0</v>
      </c>
      <c r="H109" s="141">
        <f t="shared" si="80"/>
        <v>0</v>
      </c>
      <c r="I109" s="146"/>
      <c r="J109" s="147"/>
      <c r="K109" s="148"/>
      <c r="L109" s="148"/>
      <c r="M109" s="148"/>
      <c r="N109" s="149"/>
      <c r="O109" s="146">
        <v>2</v>
      </c>
      <c r="P109" s="147" t="s">
        <v>2</v>
      </c>
      <c r="Q109" s="152">
        <v>15</v>
      </c>
      <c r="R109" s="152">
        <v>15</v>
      </c>
      <c r="S109" s="152"/>
      <c r="T109" s="153"/>
      <c r="U109" s="146"/>
      <c r="V109" s="147"/>
      <c r="W109" s="148"/>
      <c r="X109" s="148"/>
      <c r="Y109" s="148"/>
      <c r="Z109" s="155"/>
    </row>
    <row r="110" spans="1:26" s="65" customFormat="1" ht="25.05" customHeight="1">
      <c r="A110" s="86"/>
      <c r="B110" s="87" t="s">
        <v>103</v>
      </c>
      <c r="C110" s="138">
        <f t="shared" si="70"/>
        <v>0</v>
      </c>
      <c r="D110" s="139"/>
      <c r="E110" s="140"/>
      <c r="F110" s="140"/>
      <c r="G110" s="140"/>
      <c r="H110" s="141"/>
      <c r="I110" s="146"/>
      <c r="J110" s="147"/>
      <c r="K110" s="148"/>
      <c r="L110" s="148"/>
      <c r="M110" s="148"/>
      <c r="N110" s="149"/>
      <c r="O110" s="146"/>
      <c r="P110" s="147"/>
      <c r="Q110" s="152"/>
      <c r="R110" s="152"/>
      <c r="S110" s="152"/>
      <c r="T110" s="153"/>
      <c r="U110" s="146"/>
      <c r="V110" s="147"/>
      <c r="W110" s="148"/>
      <c r="X110" s="148"/>
      <c r="Y110" s="148"/>
      <c r="Z110" s="155"/>
    </row>
    <row r="111" spans="1:26" s="65" customFormat="1" ht="25.05" customHeight="1">
      <c r="A111" s="86"/>
      <c r="B111" s="87" t="s">
        <v>104</v>
      </c>
      <c r="C111" s="138">
        <f t="shared" si="70"/>
        <v>0</v>
      </c>
      <c r="D111" s="139"/>
      <c r="E111" s="140"/>
      <c r="F111" s="140"/>
      <c r="G111" s="140"/>
      <c r="H111" s="141"/>
      <c r="I111" s="146"/>
      <c r="J111" s="147"/>
      <c r="K111" s="148"/>
      <c r="L111" s="148"/>
      <c r="M111" s="148"/>
      <c r="N111" s="149"/>
      <c r="O111" s="146"/>
      <c r="P111" s="147"/>
      <c r="Q111" s="152"/>
      <c r="R111" s="152"/>
      <c r="S111" s="152"/>
      <c r="T111" s="153"/>
      <c r="U111" s="146"/>
      <c r="V111" s="147"/>
      <c r="W111" s="148"/>
      <c r="X111" s="148"/>
      <c r="Y111" s="148"/>
      <c r="Z111" s="155"/>
    </row>
    <row r="112" spans="1:26" s="65" customFormat="1" ht="25.05" customHeight="1">
      <c r="A112" s="117"/>
      <c r="B112" s="118" t="s">
        <v>105</v>
      </c>
      <c r="C112" s="138">
        <f t="shared" si="70"/>
        <v>0</v>
      </c>
      <c r="D112" s="139"/>
      <c r="E112" s="140"/>
      <c r="F112" s="140"/>
      <c r="G112" s="140"/>
      <c r="H112" s="141"/>
      <c r="I112" s="146"/>
      <c r="J112" s="147"/>
      <c r="K112" s="148"/>
      <c r="L112" s="148"/>
      <c r="M112" s="148"/>
      <c r="N112" s="149"/>
      <c r="O112" s="146"/>
      <c r="P112" s="147"/>
      <c r="Q112" s="152"/>
      <c r="R112" s="152"/>
      <c r="S112" s="152"/>
      <c r="T112" s="153"/>
      <c r="U112" s="146"/>
      <c r="V112" s="147"/>
      <c r="W112" s="148"/>
      <c r="X112" s="148"/>
      <c r="Y112" s="148"/>
      <c r="Z112" s="155"/>
    </row>
    <row r="113" spans="1:26" s="65" customFormat="1" ht="25.05" customHeight="1">
      <c r="A113" s="119">
        <v>30</v>
      </c>
      <c r="B113" s="120" t="s">
        <v>106</v>
      </c>
      <c r="C113" s="138">
        <f t="shared" si="70"/>
        <v>0</v>
      </c>
      <c r="D113" s="139">
        <f t="shared" si="76"/>
        <v>30</v>
      </c>
      <c r="E113" s="140">
        <f t="shared" si="77"/>
        <v>15</v>
      </c>
      <c r="F113" s="140">
        <f t="shared" si="78"/>
        <v>0</v>
      </c>
      <c r="G113" s="140">
        <f t="shared" si="79"/>
        <v>0</v>
      </c>
      <c r="H113" s="141">
        <f t="shared" si="80"/>
        <v>15</v>
      </c>
      <c r="I113" s="146"/>
      <c r="J113" s="147"/>
      <c r="K113" s="148"/>
      <c r="L113" s="148"/>
      <c r="M113" s="148"/>
      <c r="N113" s="149"/>
      <c r="O113" s="146">
        <v>2</v>
      </c>
      <c r="P113" s="147"/>
      <c r="Q113" s="152">
        <v>15</v>
      </c>
      <c r="R113" s="152"/>
      <c r="S113" s="152"/>
      <c r="T113" s="153">
        <v>15</v>
      </c>
      <c r="U113" s="146"/>
      <c r="V113" s="147"/>
      <c r="W113" s="148"/>
      <c r="X113" s="148"/>
      <c r="Y113" s="148"/>
      <c r="Z113" s="155"/>
    </row>
    <row r="114" spans="1:26" s="65" customFormat="1" ht="25.05" customHeight="1">
      <c r="A114" s="86"/>
      <c r="B114" s="87" t="s">
        <v>108</v>
      </c>
      <c r="C114" s="138">
        <f t="shared" si="70"/>
        <v>0</v>
      </c>
      <c r="D114" s="139"/>
      <c r="E114" s="140"/>
      <c r="F114" s="140"/>
      <c r="G114" s="140"/>
      <c r="H114" s="141"/>
      <c r="I114" s="146"/>
      <c r="J114" s="147"/>
      <c r="K114" s="148"/>
      <c r="L114" s="148"/>
      <c r="M114" s="148"/>
      <c r="N114" s="149"/>
      <c r="O114" s="146"/>
      <c r="P114" s="147"/>
      <c r="Q114" s="152"/>
      <c r="R114" s="152"/>
      <c r="S114" s="152"/>
      <c r="T114" s="153"/>
      <c r="U114" s="146"/>
      <c r="V114" s="147"/>
      <c r="W114" s="148"/>
      <c r="X114" s="148"/>
      <c r="Y114" s="148"/>
      <c r="Z114" s="155"/>
    </row>
    <row r="115" spans="1:26" s="65" customFormat="1" ht="25.05" customHeight="1">
      <c r="A115" s="117"/>
      <c r="B115" s="118" t="s">
        <v>96</v>
      </c>
      <c r="C115" s="138">
        <f t="shared" si="70"/>
        <v>0</v>
      </c>
      <c r="D115" s="139">
        <f t="shared" si="76"/>
        <v>0</v>
      </c>
      <c r="E115" s="140">
        <f t="shared" si="77"/>
        <v>0</v>
      </c>
      <c r="F115" s="140">
        <f t="shared" si="78"/>
        <v>0</v>
      </c>
      <c r="G115" s="140">
        <f t="shared" si="79"/>
        <v>0</v>
      </c>
      <c r="H115" s="141">
        <f t="shared" si="80"/>
        <v>0</v>
      </c>
      <c r="I115" s="146"/>
      <c r="J115" s="147"/>
      <c r="K115" s="148"/>
      <c r="L115" s="148"/>
      <c r="M115" s="148"/>
      <c r="N115" s="149"/>
      <c r="O115" s="146"/>
      <c r="P115" s="147"/>
      <c r="Q115" s="152"/>
      <c r="R115" s="152"/>
      <c r="S115" s="152"/>
      <c r="T115" s="153"/>
      <c r="U115" s="146"/>
      <c r="V115" s="147"/>
      <c r="W115" s="148"/>
      <c r="X115" s="148"/>
      <c r="Y115" s="148"/>
      <c r="Z115" s="155"/>
    </row>
    <row r="116" spans="1:26" s="65" customFormat="1" ht="25.05" customHeight="1">
      <c r="A116" s="203">
        <v>31.32</v>
      </c>
      <c r="B116" s="120" t="s">
        <v>107</v>
      </c>
      <c r="C116" s="138">
        <f t="shared" si="70"/>
        <v>0</v>
      </c>
      <c r="D116" s="139">
        <f t="shared" si="76"/>
        <v>60</v>
      </c>
      <c r="E116" s="140">
        <f t="shared" si="77"/>
        <v>30</v>
      </c>
      <c r="F116" s="140">
        <f t="shared" si="78"/>
        <v>0</v>
      </c>
      <c r="G116" s="140">
        <f t="shared" si="79"/>
        <v>30</v>
      </c>
      <c r="H116" s="141">
        <f t="shared" si="80"/>
        <v>0</v>
      </c>
      <c r="I116" s="146"/>
      <c r="J116" s="147"/>
      <c r="K116" s="148"/>
      <c r="L116" s="148"/>
      <c r="M116" s="148"/>
      <c r="N116" s="149"/>
      <c r="O116" s="146"/>
      <c r="P116" s="147"/>
      <c r="Q116" s="152"/>
      <c r="R116" s="152"/>
      <c r="S116" s="152"/>
      <c r="T116" s="153"/>
      <c r="U116" s="146">
        <v>4</v>
      </c>
      <c r="V116" s="147"/>
      <c r="W116" s="148">
        <v>30</v>
      </c>
      <c r="X116" s="148"/>
      <c r="Y116" s="148">
        <v>30</v>
      </c>
      <c r="Z116" s="155"/>
    </row>
    <row r="117" spans="1:26" s="65" customFormat="1" ht="25.05" customHeight="1">
      <c r="A117" s="86"/>
      <c r="B117" s="87" t="s">
        <v>113</v>
      </c>
      <c r="C117" s="138">
        <f t="shared" si="70"/>
        <v>0</v>
      </c>
      <c r="D117" s="139"/>
      <c r="E117" s="140"/>
      <c r="F117" s="140"/>
      <c r="G117" s="140"/>
      <c r="H117" s="141"/>
      <c r="I117" s="146"/>
      <c r="J117" s="147"/>
      <c r="K117" s="148"/>
      <c r="L117" s="148"/>
      <c r="M117" s="148"/>
      <c r="N117" s="149"/>
      <c r="O117" s="146"/>
      <c r="P117" s="147"/>
      <c r="Q117" s="152"/>
      <c r="R117" s="152"/>
      <c r="S117" s="152"/>
      <c r="T117" s="153"/>
      <c r="U117" s="146"/>
      <c r="V117" s="147"/>
      <c r="W117" s="148"/>
      <c r="X117" s="148"/>
      <c r="Y117" s="148"/>
      <c r="Z117" s="155"/>
    </row>
    <row r="118" spans="1:26" s="65" customFormat="1" ht="25.05" customHeight="1">
      <c r="A118" s="86"/>
      <c r="B118" s="87" t="s">
        <v>112</v>
      </c>
      <c r="C118" s="138">
        <f t="shared" si="70"/>
        <v>0</v>
      </c>
      <c r="D118" s="139"/>
      <c r="E118" s="140"/>
      <c r="F118" s="140"/>
      <c r="G118" s="140"/>
      <c r="H118" s="141"/>
      <c r="I118" s="146"/>
      <c r="J118" s="147"/>
      <c r="K118" s="148"/>
      <c r="L118" s="148"/>
      <c r="M118" s="148"/>
      <c r="N118" s="149"/>
      <c r="O118" s="146"/>
      <c r="P118" s="147"/>
      <c r="Q118" s="152"/>
      <c r="R118" s="152"/>
      <c r="S118" s="152"/>
      <c r="T118" s="153"/>
      <c r="U118" s="146"/>
      <c r="V118" s="147"/>
      <c r="W118" s="148"/>
      <c r="X118" s="148"/>
      <c r="Y118" s="148"/>
      <c r="Z118" s="155"/>
    </row>
    <row r="119" spans="1:26" s="65" customFormat="1" ht="25.05" customHeight="1">
      <c r="A119" s="117"/>
      <c r="B119" s="201" t="s">
        <v>114</v>
      </c>
      <c r="C119" s="138">
        <f t="shared" si="70"/>
        <v>0</v>
      </c>
      <c r="D119" s="199"/>
      <c r="E119" s="171"/>
      <c r="F119" s="171"/>
      <c r="G119" s="171"/>
      <c r="H119" s="172"/>
      <c r="I119" s="173"/>
      <c r="J119" s="174"/>
      <c r="K119" s="175"/>
      <c r="L119" s="175"/>
      <c r="M119" s="175"/>
      <c r="N119" s="176"/>
      <c r="O119" s="173"/>
      <c r="P119" s="174"/>
      <c r="Q119" s="177"/>
      <c r="R119" s="177"/>
      <c r="S119" s="177"/>
      <c r="T119" s="178"/>
      <c r="U119" s="173"/>
      <c r="V119" s="174"/>
      <c r="W119" s="175"/>
      <c r="X119" s="175"/>
      <c r="Y119" s="175"/>
      <c r="Z119" s="179"/>
    </row>
    <row r="120" spans="1:26" s="66" customFormat="1" ht="25.05" customHeight="1">
      <c r="A120" s="116"/>
      <c r="B120" s="121" t="s">
        <v>46</v>
      </c>
      <c r="C120" s="122">
        <f>SUM(C102:C119)</f>
        <v>3</v>
      </c>
      <c r="D120" s="123">
        <f>SUM(D102:D119)</f>
        <v>330</v>
      </c>
      <c r="E120" s="124">
        <f>SUM(E102:E119)</f>
        <v>150</v>
      </c>
      <c r="F120" s="124">
        <f t="shared" ref="F120:H120" si="82">SUM(F102:F119)</f>
        <v>30</v>
      </c>
      <c r="G120" s="124">
        <f t="shared" si="82"/>
        <v>30</v>
      </c>
      <c r="H120" s="125">
        <f t="shared" si="82"/>
        <v>120</v>
      </c>
      <c r="I120" s="126">
        <f>SUM(I102:I119)</f>
        <v>0</v>
      </c>
      <c r="J120" s="127">
        <f>COUNTIF(J102:J119,"E")</f>
        <v>0</v>
      </c>
      <c r="K120" s="128">
        <f>SUM(K102:K119)</f>
        <v>0</v>
      </c>
      <c r="L120" s="128">
        <f t="shared" ref="L120:O120" si="83">SUM(L102:L119)</f>
        <v>0</v>
      </c>
      <c r="M120" s="128">
        <f t="shared" si="83"/>
        <v>0</v>
      </c>
      <c r="N120" s="129">
        <f t="shared" si="83"/>
        <v>0</v>
      </c>
      <c r="O120" s="126">
        <f t="shared" si="83"/>
        <v>14</v>
      </c>
      <c r="P120" s="127">
        <f t="shared" ref="P120" si="84">COUNTIF(P102:P119,"E")</f>
        <v>1</v>
      </c>
      <c r="Q120" s="130">
        <f t="shared" ref="Q120" si="85">SUM(Q102:Q119)</f>
        <v>45</v>
      </c>
      <c r="R120" s="130">
        <f t="shared" ref="R120" si="86">SUM(R102:R119)</f>
        <v>15</v>
      </c>
      <c r="S120" s="130">
        <f t="shared" ref="S120" si="87">SUM(S102:S119)</f>
        <v>0</v>
      </c>
      <c r="T120" s="131">
        <f t="shared" ref="T120:U120" si="88">SUM(T102:T119)</f>
        <v>45</v>
      </c>
      <c r="U120" s="126">
        <f t="shared" si="88"/>
        <v>28</v>
      </c>
      <c r="V120" s="127">
        <f t="shared" ref="V120" si="89">COUNTIF(V102:V119,"E")</f>
        <v>2</v>
      </c>
      <c r="W120" s="132">
        <f t="shared" ref="W120" si="90">SUM(W102:W119)</f>
        <v>105</v>
      </c>
      <c r="X120" s="132">
        <f t="shared" ref="X120" si="91">SUM(X102:X119)</f>
        <v>15</v>
      </c>
      <c r="Y120" s="132">
        <f t="shared" ref="Y120" si="92">SUM(Y102:Y119)</f>
        <v>30</v>
      </c>
      <c r="Z120" s="133">
        <f t="shared" ref="Z120" si="93">SUM(Z102:Z119)</f>
        <v>75</v>
      </c>
    </row>
    <row r="121" spans="1:26" ht="20.100000000000001" customHeight="1">
      <c r="A121" s="53"/>
      <c r="B121" s="204" t="s">
        <v>50</v>
      </c>
      <c r="C121" s="156"/>
      <c r="D121" s="157"/>
      <c r="E121" s="158" t="s">
        <v>6</v>
      </c>
      <c r="F121" s="158" t="s">
        <v>7</v>
      </c>
      <c r="G121" s="158" t="s">
        <v>8</v>
      </c>
      <c r="H121" s="159" t="s">
        <v>9</v>
      </c>
      <c r="I121" s="160"/>
      <c r="J121" s="160"/>
      <c r="K121" s="158" t="s">
        <v>6</v>
      </c>
      <c r="L121" s="158" t="s">
        <v>7</v>
      </c>
      <c r="M121" s="158" t="s">
        <v>8</v>
      </c>
      <c r="N121" s="159" t="s">
        <v>9</v>
      </c>
      <c r="O121" s="160"/>
      <c r="P121" s="160"/>
      <c r="Q121" s="158" t="s">
        <v>6</v>
      </c>
      <c r="R121" s="158" t="s">
        <v>7</v>
      </c>
      <c r="S121" s="158" t="s">
        <v>8</v>
      </c>
      <c r="T121" s="159" t="s">
        <v>9</v>
      </c>
      <c r="U121" s="160"/>
      <c r="V121" s="160"/>
      <c r="W121" s="158" t="s">
        <v>6</v>
      </c>
      <c r="X121" s="158" t="s">
        <v>7</v>
      </c>
      <c r="Y121" s="158" t="s">
        <v>8</v>
      </c>
      <c r="Z121" s="161" t="s">
        <v>9</v>
      </c>
    </row>
    <row r="122" spans="1:26" ht="45" customHeight="1" thickBot="1">
      <c r="A122" s="54"/>
      <c r="B122" s="205"/>
      <c r="C122" s="162">
        <f t="shared" ref="C122:H122" si="94">C120+C42</f>
        <v>9</v>
      </c>
      <c r="D122" s="163">
        <f t="shared" si="94"/>
        <v>930</v>
      </c>
      <c r="E122" s="164">
        <f t="shared" si="94"/>
        <v>480</v>
      </c>
      <c r="F122" s="164">
        <f t="shared" si="94"/>
        <v>135</v>
      </c>
      <c r="G122" s="164">
        <f t="shared" si="94"/>
        <v>150</v>
      </c>
      <c r="H122" s="165">
        <f t="shared" si="94"/>
        <v>165</v>
      </c>
      <c r="I122" s="166" t="str">
        <f t="shared" ref="I122:Z122" si="95">TEXT(I120+I42,0)</f>
        <v>30</v>
      </c>
      <c r="J122" s="167" t="str">
        <f t="shared" si="95"/>
        <v>3</v>
      </c>
      <c r="K122" s="164" t="str">
        <f t="shared" si="95"/>
        <v>225</v>
      </c>
      <c r="L122" s="164" t="str">
        <f t="shared" si="95"/>
        <v>15</v>
      </c>
      <c r="M122" s="164" t="str">
        <f t="shared" si="95"/>
        <v>90</v>
      </c>
      <c r="N122" s="165" t="str">
        <f t="shared" si="95"/>
        <v>15</v>
      </c>
      <c r="O122" s="166" t="str">
        <f t="shared" si="95"/>
        <v>30</v>
      </c>
      <c r="P122" s="167" t="str">
        <f t="shared" si="95"/>
        <v>4</v>
      </c>
      <c r="Q122" s="164" t="str">
        <f t="shared" si="95"/>
        <v>135</v>
      </c>
      <c r="R122" s="164" t="str">
        <f t="shared" si="95"/>
        <v>90</v>
      </c>
      <c r="S122" s="164" t="str">
        <f t="shared" si="95"/>
        <v>30</v>
      </c>
      <c r="T122" s="165" t="str">
        <f t="shared" si="95"/>
        <v>75</v>
      </c>
      <c r="U122" s="166" t="str">
        <f t="shared" si="95"/>
        <v>30</v>
      </c>
      <c r="V122" s="167" t="str">
        <f t="shared" si="95"/>
        <v>2</v>
      </c>
      <c r="W122" s="164" t="str">
        <f t="shared" si="95"/>
        <v>120</v>
      </c>
      <c r="X122" s="164" t="str">
        <f t="shared" si="95"/>
        <v>30</v>
      </c>
      <c r="Y122" s="164" t="str">
        <f t="shared" si="95"/>
        <v>30</v>
      </c>
      <c r="Z122" s="168" t="str">
        <f t="shared" si="95"/>
        <v>75</v>
      </c>
    </row>
    <row r="123" spans="1:26" s="5" customFormat="1" ht="20.100000000000001" customHeight="1" thickBot="1">
      <c r="A123" s="2"/>
      <c r="B123" s="35"/>
      <c r="C123" s="35" t="s">
        <v>30</v>
      </c>
      <c r="D123" s="35"/>
      <c r="E123" s="35"/>
      <c r="F123" s="35"/>
      <c r="G123" s="35"/>
      <c r="H123" s="35"/>
      <c r="I123" s="35"/>
      <c r="J123" s="35"/>
      <c r="K123" s="36"/>
      <c r="L123" s="37">
        <f>(VALUE(K122)+VALUE(L122)+VALUE(M122)+VALUE(N122))</f>
        <v>345</v>
      </c>
      <c r="M123" s="37"/>
      <c r="N123" s="38"/>
      <c r="O123" s="39"/>
      <c r="P123" s="35"/>
      <c r="Q123" s="36"/>
      <c r="R123" s="37">
        <f>(VALUE(Q122)+VALUE(R122)+VALUE(S122)+VALUE(T122))</f>
        <v>330</v>
      </c>
      <c r="S123" s="37"/>
      <c r="T123" s="38"/>
      <c r="U123" s="39"/>
      <c r="V123" s="35"/>
      <c r="W123" s="36"/>
      <c r="X123" s="37" t="str">
        <f>TEXT(W122+X122+Y122+Z122,0)</f>
        <v>255</v>
      </c>
      <c r="Y123" s="37"/>
      <c r="Z123" s="40"/>
    </row>
    <row r="124" spans="1:26" ht="10.050000000000001" customHeight="1" thickBot="1">
      <c r="A124" s="47"/>
      <c r="B124" s="48"/>
      <c r="C124" s="48"/>
      <c r="D124" s="48"/>
      <c r="E124" s="48"/>
      <c r="F124" s="48"/>
      <c r="G124" s="48"/>
      <c r="H124" s="48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50"/>
      <c r="Y124" s="49"/>
      <c r="Z124" s="51"/>
    </row>
    <row r="125" spans="1:26" ht="15.6" thickTop="1"/>
  </sheetData>
  <mergeCells count="27">
    <mergeCell ref="W9:Z9"/>
    <mergeCell ref="K10:N10"/>
    <mergeCell ref="Q10:T10"/>
    <mergeCell ref="W10:Z10"/>
    <mergeCell ref="B68:B69"/>
    <mergeCell ref="B97:B98"/>
    <mergeCell ref="B121:B122"/>
    <mergeCell ref="K9:N9"/>
    <mergeCell ref="V9:V10"/>
    <mergeCell ref="U9:U10"/>
    <mergeCell ref="J9:J10"/>
    <mergeCell ref="I9:I10"/>
    <mergeCell ref="O9:O10"/>
    <mergeCell ref="P9:P10"/>
    <mergeCell ref="Q9:T9"/>
    <mergeCell ref="B41:B42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>
    <oddFooter>&amp;L&amp;6plik: &amp;F, &amp;A; wydrukowano: &amp;D&amp;R&amp;6Strona: &amp;P/&amp;N</oddFooter>
  </headerFooter>
  <rowBreaks count="1" manualBreakCount="1">
    <brk id="71" max="25" man="1"/>
  </rowBreaks>
  <ignoredErrors>
    <ignoredError sqref="U40:V40 J22 J40 P40 J67 P67 V67 J96 P96 V96 J120 P120 V120" formula="1"/>
    <ignoredError sqref="U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S2ZiIP1</vt:lpstr>
      <vt:lpstr>S2ZiIP1!Obszar_wydruku</vt:lpstr>
      <vt:lpstr>S2ZiIP1!Tytuły_wydruku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2022-05-17T10:40:56Z</cp:lastPrinted>
  <dcterms:created xsi:type="dcterms:W3CDTF">2002-05-24T07:17:19Z</dcterms:created>
  <dcterms:modified xsi:type="dcterms:W3CDTF">2022-05-18T09:01:54Z</dcterms:modified>
</cp:coreProperties>
</file>