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5"/>
  <workbookPr saveExternalLinkValues="0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P0018389\Documents\PLANY studiów\WWW\rok akademicki 2022_23\"/>
    </mc:Choice>
  </mc:AlternateContent>
  <xr:revisionPtr revIDLastSave="0" documentId="13_ncr:1_{7DBE7BE9-E0C9-4097-86E8-9E7219883055}" xr6:coauthVersionLast="36" xr6:coauthVersionMax="36" xr10:uidLastSave="{00000000-0000-0000-0000-000000000000}"/>
  <bookViews>
    <workbookView xWindow="19188" yWindow="-12" windowWidth="19236" windowHeight="16440" xr2:uid="{00000000-000D-0000-FFFF-FFFF00000000}"/>
  </bookViews>
  <sheets>
    <sheet name="S2MiBM1" sheetId="16" r:id="rId1"/>
  </sheets>
  <definedNames>
    <definedName name="_xlnm.Print_Area" localSheetId="0">S2MiBM1!$A$1:$Z$169</definedName>
    <definedName name="_xlnm.Print_Titles" localSheetId="0">S2MiBM1!$1:$11</definedName>
  </definedNames>
  <calcPr calcId="191029"/>
</workbook>
</file>

<file path=xl/calcChain.xml><?xml version="1.0" encoding="utf-8"?>
<calcChain xmlns="http://schemas.openxmlformats.org/spreadsheetml/2006/main">
  <c r="W10" i="16" l="1"/>
  <c r="Q10" i="16"/>
  <c r="K10" i="16"/>
  <c r="Z164" i="16" l="1"/>
  <c r="Y164" i="16"/>
  <c r="X164" i="16"/>
  <c r="W164" i="16"/>
  <c r="V164" i="16"/>
  <c r="U164" i="16"/>
  <c r="T164" i="16"/>
  <c r="S164" i="16"/>
  <c r="R164" i="16"/>
  <c r="Q164" i="16"/>
  <c r="P164" i="16"/>
  <c r="O164" i="16"/>
  <c r="Z108" i="16"/>
  <c r="Y108" i="16"/>
  <c r="X108" i="16"/>
  <c r="W108" i="16"/>
  <c r="V108" i="16"/>
  <c r="U108" i="16"/>
  <c r="T108" i="16"/>
  <c r="S108" i="16"/>
  <c r="R108" i="16"/>
  <c r="Q108" i="16"/>
  <c r="P108" i="16"/>
  <c r="O108" i="16"/>
  <c r="Z145" i="16"/>
  <c r="Y145" i="16"/>
  <c r="X145" i="16"/>
  <c r="W145" i="16"/>
  <c r="V145" i="16"/>
  <c r="U145" i="16"/>
  <c r="T145" i="16"/>
  <c r="S145" i="16"/>
  <c r="R145" i="16"/>
  <c r="Q145" i="16"/>
  <c r="P145" i="16"/>
  <c r="O145" i="16"/>
  <c r="Z126" i="16"/>
  <c r="Y126" i="16"/>
  <c r="X126" i="16"/>
  <c r="W126" i="16"/>
  <c r="V126" i="16"/>
  <c r="U126" i="16"/>
  <c r="T126" i="16"/>
  <c r="S126" i="16"/>
  <c r="R126" i="16"/>
  <c r="Q126" i="16"/>
  <c r="P126" i="16"/>
  <c r="O126" i="16"/>
  <c r="C47" i="16"/>
  <c r="E47" i="16"/>
  <c r="F47" i="16"/>
  <c r="G47" i="16"/>
  <c r="H47" i="16"/>
  <c r="C48" i="16"/>
  <c r="E48" i="16"/>
  <c r="F48" i="16"/>
  <c r="G48" i="16"/>
  <c r="H48" i="16"/>
  <c r="D47" i="16" l="1"/>
  <c r="D48" i="16"/>
  <c r="Z54" i="16" l="1"/>
  <c r="Y54" i="16"/>
  <c r="X54" i="16"/>
  <c r="W54" i="16"/>
  <c r="V54" i="16"/>
  <c r="U54" i="16"/>
  <c r="T54" i="16"/>
  <c r="S54" i="16"/>
  <c r="R54" i="16"/>
  <c r="Q54" i="16"/>
  <c r="P54" i="16"/>
  <c r="O54" i="16"/>
  <c r="C49" i="16"/>
  <c r="E49" i="16"/>
  <c r="F49" i="16"/>
  <c r="G49" i="16"/>
  <c r="H49" i="16"/>
  <c r="C50" i="16"/>
  <c r="E50" i="16"/>
  <c r="F50" i="16"/>
  <c r="G50" i="16"/>
  <c r="H50" i="16"/>
  <c r="H43" i="16"/>
  <c r="G43" i="16"/>
  <c r="F43" i="16"/>
  <c r="E43" i="16"/>
  <c r="C43" i="16"/>
  <c r="D43" i="16" l="1"/>
  <c r="D50" i="16"/>
  <c r="D49" i="16"/>
  <c r="Z90" i="16"/>
  <c r="Y90" i="16"/>
  <c r="X90" i="16"/>
  <c r="W90" i="16"/>
  <c r="V90" i="16"/>
  <c r="U90" i="16"/>
  <c r="T90" i="16"/>
  <c r="S90" i="16"/>
  <c r="R90" i="16"/>
  <c r="Q90" i="16"/>
  <c r="P90" i="16"/>
  <c r="O90" i="16"/>
  <c r="U72" i="16"/>
  <c r="Z72" i="16"/>
  <c r="Y72" i="16"/>
  <c r="X72" i="16"/>
  <c r="W72" i="16"/>
  <c r="V72" i="16"/>
  <c r="T72" i="16"/>
  <c r="S72" i="16"/>
  <c r="R72" i="16"/>
  <c r="Q72" i="16"/>
  <c r="P72" i="16"/>
  <c r="O72" i="16"/>
  <c r="Z35" i="16"/>
  <c r="Y35" i="16"/>
  <c r="X35" i="16"/>
  <c r="W35" i="16"/>
  <c r="V35" i="16"/>
  <c r="U35" i="16"/>
  <c r="T35" i="16"/>
  <c r="S35" i="16"/>
  <c r="R35" i="16"/>
  <c r="Q35" i="16"/>
  <c r="P35" i="16"/>
  <c r="O35" i="16"/>
  <c r="J35" i="16"/>
  <c r="I35" i="16"/>
  <c r="L35" i="16"/>
  <c r="M35" i="16"/>
  <c r="N35" i="16"/>
  <c r="K35" i="16"/>
  <c r="E13" i="16"/>
  <c r="H162" i="16" l="1"/>
  <c r="G162" i="16"/>
  <c r="F162" i="16"/>
  <c r="E162" i="16"/>
  <c r="C162" i="16"/>
  <c r="H161" i="16"/>
  <c r="G161" i="16"/>
  <c r="F161" i="16"/>
  <c r="E161" i="16"/>
  <c r="C161" i="16"/>
  <c r="H156" i="16"/>
  <c r="G156" i="16"/>
  <c r="F156" i="16"/>
  <c r="E156" i="16"/>
  <c r="C156" i="16"/>
  <c r="H155" i="16"/>
  <c r="G155" i="16"/>
  <c r="F155" i="16"/>
  <c r="E155" i="16"/>
  <c r="H163" i="16"/>
  <c r="G163" i="16"/>
  <c r="F163" i="16"/>
  <c r="E163" i="16"/>
  <c r="C163" i="16"/>
  <c r="H160" i="16"/>
  <c r="G160" i="16"/>
  <c r="F160" i="16"/>
  <c r="E160" i="16"/>
  <c r="C160" i="16"/>
  <c r="H159" i="16"/>
  <c r="G159" i="16"/>
  <c r="F159" i="16"/>
  <c r="E159" i="16"/>
  <c r="C159" i="16"/>
  <c r="H154" i="16"/>
  <c r="G154" i="16"/>
  <c r="F154" i="16"/>
  <c r="E154" i="16"/>
  <c r="C154" i="16"/>
  <c r="H153" i="16"/>
  <c r="G153" i="16"/>
  <c r="F153" i="16"/>
  <c r="E153" i="16"/>
  <c r="C153" i="16"/>
  <c r="H157" i="16"/>
  <c r="G157" i="16"/>
  <c r="F157" i="16"/>
  <c r="E157" i="16"/>
  <c r="C157" i="16"/>
  <c r="H152" i="16"/>
  <c r="G152" i="16"/>
  <c r="F152" i="16"/>
  <c r="E152" i="16"/>
  <c r="C152" i="16"/>
  <c r="H158" i="16"/>
  <c r="G158" i="16"/>
  <c r="F158" i="16"/>
  <c r="E158" i="16"/>
  <c r="C158" i="16"/>
  <c r="E164" i="16" l="1"/>
  <c r="F164" i="16"/>
  <c r="C164" i="16"/>
  <c r="H164" i="16"/>
  <c r="G164" i="16"/>
  <c r="D154" i="16"/>
  <c r="D160" i="16"/>
  <c r="D156" i="16"/>
  <c r="D157" i="16"/>
  <c r="D152" i="16"/>
  <c r="D163" i="16"/>
  <c r="D159" i="16"/>
  <c r="D162" i="16"/>
  <c r="D155" i="16"/>
  <c r="D153" i="16"/>
  <c r="D161" i="16"/>
  <c r="D158" i="16"/>
  <c r="D164" i="16" l="1"/>
  <c r="V17" i="16"/>
  <c r="P17" i="16"/>
  <c r="J17" i="16"/>
  <c r="C138" i="16" l="1"/>
  <c r="E138" i="16"/>
  <c r="F138" i="16"/>
  <c r="G138" i="16"/>
  <c r="H138" i="16"/>
  <c r="C120" i="16"/>
  <c r="C102" i="16"/>
  <c r="C84" i="16"/>
  <c r="C66" i="16"/>
  <c r="D138" i="16" l="1"/>
  <c r="Z17" i="16"/>
  <c r="Y17" i="16"/>
  <c r="X17" i="16"/>
  <c r="W17" i="16"/>
  <c r="U17" i="16"/>
  <c r="T17" i="16"/>
  <c r="S17" i="16"/>
  <c r="R17" i="16"/>
  <c r="Q17" i="16"/>
  <c r="O17" i="16"/>
  <c r="N17" i="16"/>
  <c r="M17" i="16"/>
  <c r="L17" i="16"/>
  <c r="K17" i="16"/>
  <c r="I17" i="16"/>
  <c r="E14" i="16"/>
  <c r="F14" i="16"/>
  <c r="G14" i="16"/>
  <c r="H14" i="16"/>
  <c r="E16" i="16"/>
  <c r="F16" i="16"/>
  <c r="G16" i="16"/>
  <c r="H16" i="16"/>
  <c r="E15" i="16"/>
  <c r="F15" i="16"/>
  <c r="G15" i="16"/>
  <c r="H15" i="16"/>
  <c r="D14" i="16" l="1"/>
  <c r="D16" i="16"/>
  <c r="D15" i="16"/>
  <c r="E120" i="16" l="1"/>
  <c r="F120" i="16"/>
  <c r="G120" i="16"/>
  <c r="H120" i="16"/>
  <c r="E102" i="16"/>
  <c r="F102" i="16"/>
  <c r="G102" i="16"/>
  <c r="H102" i="16"/>
  <c r="E84" i="16"/>
  <c r="F84" i="16"/>
  <c r="G84" i="16"/>
  <c r="H84" i="16"/>
  <c r="E66" i="16"/>
  <c r="F66" i="16"/>
  <c r="G66" i="16"/>
  <c r="H66" i="16"/>
  <c r="D66" i="16" l="1"/>
  <c r="D84" i="16"/>
  <c r="D102" i="16"/>
  <c r="D120" i="16"/>
  <c r="H143" i="16"/>
  <c r="G143" i="16"/>
  <c r="F143" i="16"/>
  <c r="E143" i="16"/>
  <c r="C143" i="16"/>
  <c r="H142" i="16"/>
  <c r="G142" i="16"/>
  <c r="F142" i="16"/>
  <c r="E142" i="16"/>
  <c r="C142" i="16"/>
  <c r="H137" i="16"/>
  <c r="G137" i="16"/>
  <c r="F137" i="16"/>
  <c r="E137" i="16"/>
  <c r="C137" i="16"/>
  <c r="H136" i="16"/>
  <c r="G136" i="16"/>
  <c r="F136" i="16"/>
  <c r="E136" i="16"/>
  <c r="C136" i="16"/>
  <c r="H141" i="16"/>
  <c r="G141" i="16"/>
  <c r="F141" i="16"/>
  <c r="E141" i="16"/>
  <c r="C141" i="16"/>
  <c r="H140" i="16"/>
  <c r="G140" i="16"/>
  <c r="F140" i="16"/>
  <c r="E140" i="16"/>
  <c r="C140" i="16"/>
  <c r="H135" i="16"/>
  <c r="G135" i="16"/>
  <c r="F135" i="16"/>
  <c r="E135" i="16"/>
  <c r="C135" i="16"/>
  <c r="H134" i="16"/>
  <c r="G134" i="16"/>
  <c r="F134" i="16"/>
  <c r="E134" i="16"/>
  <c r="C134" i="16"/>
  <c r="H144" i="16"/>
  <c r="G144" i="16"/>
  <c r="F144" i="16"/>
  <c r="E144" i="16"/>
  <c r="C144" i="16"/>
  <c r="H133" i="16"/>
  <c r="G133" i="16"/>
  <c r="F133" i="16"/>
  <c r="E133" i="16"/>
  <c r="C133" i="16"/>
  <c r="H139" i="16"/>
  <c r="G139" i="16"/>
  <c r="F139" i="16"/>
  <c r="E139" i="16"/>
  <c r="C139" i="16"/>
  <c r="H107" i="16"/>
  <c r="G107" i="16"/>
  <c r="F107" i="16"/>
  <c r="E107" i="16"/>
  <c r="C107" i="16"/>
  <c r="H106" i="16"/>
  <c r="G106" i="16"/>
  <c r="F106" i="16"/>
  <c r="E106" i="16"/>
  <c r="C106" i="16"/>
  <c r="H101" i="16"/>
  <c r="G101" i="16"/>
  <c r="F101" i="16"/>
  <c r="E101" i="16"/>
  <c r="C101" i="16"/>
  <c r="H100" i="16"/>
  <c r="G100" i="16"/>
  <c r="F100" i="16"/>
  <c r="E100" i="16"/>
  <c r="C100" i="16"/>
  <c r="H104" i="16"/>
  <c r="G104" i="16"/>
  <c r="F104" i="16"/>
  <c r="E104" i="16"/>
  <c r="C104" i="16"/>
  <c r="H105" i="16"/>
  <c r="G105" i="16"/>
  <c r="F105" i="16"/>
  <c r="E105" i="16"/>
  <c r="C105" i="16"/>
  <c r="H99" i="16"/>
  <c r="G99" i="16"/>
  <c r="F99" i="16"/>
  <c r="E99" i="16"/>
  <c r="C99" i="16"/>
  <c r="H98" i="16"/>
  <c r="G98" i="16"/>
  <c r="F98" i="16"/>
  <c r="E98" i="16"/>
  <c r="C98" i="16"/>
  <c r="H97" i="16"/>
  <c r="G97" i="16"/>
  <c r="F97" i="16"/>
  <c r="E97" i="16"/>
  <c r="C97" i="16"/>
  <c r="H103" i="16"/>
  <c r="G103" i="16"/>
  <c r="F103" i="16"/>
  <c r="E103" i="16"/>
  <c r="C103" i="16"/>
  <c r="H89" i="16"/>
  <c r="G89" i="16"/>
  <c r="F89" i="16"/>
  <c r="E89" i="16"/>
  <c r="C89" i="16"/>
  <c r="H88" i="16"/>
  <c r="G88" i="16"/>
  <c r="F88" i="16"/>
  <c r="E88" i="16"/>
  <c r="C88" i="16"/>
  <c r="H83" i="16"/>
  <c r="G83" i="16"/>
  <c r="F83" i="16"/>
  <c r="E83" i="16"/>
  <c r="C83" i="16"/>
  <c r="H82" i="16"/>
  <c r="G82" i="16"/>
  <c r="F82" i="16"/>
  <c r="E82" i="16"/>
  <c r="C82" i="16"/>
  <c r="H86" i="16"/>
  <c r="G86" i="16"/>
  <c r="F86" i="16"/>
  <c r="E86" i="16"/>
  <c r="C86" i="16"/>
  <c r="H81" i="16"/>
  <c r="G81" i="16"/>
  <c r="F81" i="16"/>
  <c r="E81" i="16"/>
  <c r="C81" i="16"/>
  <c r="H80" i="16"/>
  <c r="G80" i="16"/>
  <c r="F80" i="16"/>
  <c r="E80" i="16"/>
  <c r="C80" i="16"/>
  <c r="H87" i="16"/>
  <c r="G87" i="16"/>
  <c r="F87" i="16"/>
  <c r="E87" i="16"/>
  <c r="C87" i="16"/>
  <c r="H79" i="16"/>
  <c r="G79" i="16"/>
  <c r="F79" i="16"/>
  <c r="E79" i="16"/>
  <c r="C79" i="16"/>
  <c r="H85" i="16"/>
  <c r="G85" i="16"/>
  <c r="F85" i="16"/>
  <c r="E85" i="16"/>
  <c r="C85" i="16"/>
  <c r="C61" i="16"/>
  <c r="E61" i="16"/>
  <c r="F61" i="16"/>
  <c r="G61" i="16"/>
  <c r="H61" i="16"/>
  <c r="C62" i="16"/>
  <c r="E62" i="16"/>
  <c r="F62" i="16"/>
  <c r="G62" i="16"/>
  <c r="H62" i="16"/>
  <c r="C69" i="16"/>
  <c r="E69" i="16"/>
  <c r="F69" i="16"/>
  <c r="G69" i="16"/>
  <c r="H69" i="16"/>
  <c r="C63" i="16"/>
  <c r="E63" i="16"/>
  <c r="F63" i="16"/>
  <c r="G63" i="16"/>
  <c r="H63" i="16"/>
  <c r="C68" i="16"/>
  <c r="E68" i="16"/>
  <c r="F68" i="16"/>
  <c r="G68" i="16"/>
  <c r="H68" i="16"/>
  <c r="C64" i="16"/>
  <c r="E64" i="16"/>
  <c r="F64" i="16"/>
  <c r="G64" i="16"/>
  <c r="H64" i="16"/>
  <c r="C65" i="16"/>
  <c r="E65" i="16"/>
  <c r="F65" i="16"/>
  <c r="G65" i="16"/>
  <c r="H65" i="16"/>
  <c r="C70" i="16"/>
  <c r="E70" i="16"/>
  <c r="F70" i="16"/>
  <c r="G70" i="16"/>
  <c r="H70" i="16"/>
  <c r="C71" i="16"/>
  <c r="E71" i="16"/>
  <c r="F71" i="16"/>
  <c r="G71" i="16"/>
  <c r="H71" i="16"/>
  <c r="H67" i="16"/>
  <c r="G67" i="16"/>
  <c r="F67" i="16"/>
  <c r="E67" i="16"/>
  <c r="C67" i="16"/>
  <c r="C145" i="16" l="1"/>
  <c r="H145" i="16"/>
  <c r="F145" i="16"/>
  <c r="G145" i="16"/>
  <c r="E145" i="16"/>
  <c r="C108" i="16"/>
  <c r="G90" i="16"/>
  <c r="C90" i="16"/>
  <c r="H90" i="16"/>
  <c r="E90" i="16"/>
  <c r="F90" i="16"/>
  <c r="E72" i="16"/>
  <c r="G72" i="16"/>
  <c r="F72" i="16"/>
  <c r="H72" i="16"/>
  <c r="C72" i="16"/>
  <c r="D141" i="16"/>
  <c r="F108" i="16"/>
  <c r="D135" i="16"/>
  <c r="D143" i="16"/>
  <c r="D136" i="16"/>
  <c r="D140" i="16"/>
  <c r="H108" i="16"/>
  <c r="G108" i="16"/>
  <c r="D99" i="16"/>
  <c r="D101" i="16"/>
  <c r="D137" i="16"/>
  <c r="D97" i="16"/>
  <c r="D104" i="16"/>
  <c r="D107" i="16"/>
  <c r="D133" i="16"/>
  <c r="D142" i="16"/>
  <c r="D89" i="16"/>
  <c r="D144" i="16"/>
  <c r="D139" i="16"/>
  <c r="D134" i="16"/>
  <c r="E108" i="16"/>
  <c r="D88" i="16"/>
  <c r="D106" i="16"/>
  <c r="D85" i="16"/>
  <c r="D87" i="16"/>
  <c r="D81" i="16"/>
  <c r="D82" i="16"/>
  <c r="D103" i="16"/>
  <c r="D98" i="16"/>
  <c r="D105" i="16"/>
  <c r="D100" i="16"/>
  <c r="D79" i="16"/>
  <c r="D86" i="16"/>
  <c r="D80" i="16"/>
  <c r="D83" i="16"/>
  <c r="D67" i="16"/>
  <c r="D70" i="16"/>
  <c r="D64" i="16"/>
  <c r="D62" i="16"/>
  <c r="D71" i="16"/>
  <c r="D65" i="16"/>
  <c r="D68" i="16"/>
  <c r="D63" i="16"/>
  <c r="D69" i="16"/>
  <c r="D61" i="16"/>
  <c r="H52" i="16"/>
  <c r="G52" i="16"/>
  <c r="F52" i="16"/>
  <c r="E52" i="16"/>
  <c r="C52" i="16"/>
  <c r="H51" i="16"/>
  <c r="G51" i="16"/>
  <c r="F51" i="16"/>
  <c r="E51" i="16"/>
  <c r="C51" i="16"/>
  <c r="H46" i="16"/>
  <c r="G46" i="16"/>
  <c r="F46" i="16"/>
  <c r="E46" i="16"/>
  <c r="C46" i="16"/>
  <c r="H45" i="16"/>
  <c r="G45" i="16"/>
  <c r="F45" i="16"/>
  <c r="E45" i="16"/>
  <c r="C45" i="16"/>
  <c r="H53" i="16"/>
  <c r="G53" i="16"/>
  <c r="F53" i="16"/>
  <c r="E53" i="16"/>
  <c r="C53" i="16"/>
  <c r="H44" i="16"/>
  <c r="G44" i="16"/>
  <c r="F44" i="16"/>
  <c r="E44" i="16"/>
  <c r="C44" i="16"/>
  <c r="H42" i="16"/>
  <c r="G42" i="16"/>
  <c r="F42" i="16"/>
  <c r="E42" i="16"/>
  <c r="C42" i="16"/>
  <c r="C118" i="16"/>
  <c r="E118" i="16"/>
  <c r="F118" i="16"/>
  <c r="G118" i="16"/>
  <c r="H118" i="16"/>
  <c r="C119" i="16"/>
  <c r="E119" i="16"/>
  <c r="F119" i="16"/>
  <c r="G119" i="16"/>
  <c r="H119" i="16"/>
  <c r="C124" i="16"/>
  <c r="E124" i="16"/>
  <c r="F124" i="16"/>
  <c r="G124" i="16"/>
  <c r="H124" i="16"/>
  <c r="C125" i="16"/>
  <c r="E125" i="16"/>
  <c r="F125" i="16"/>
  <c r="G125" i="16"/>
  <c r="H125" i="16"/>
  <c r="C116" i="16"/>
  <c r="D145" i="16" l="1"/>
  <c r="C54" i="16"/>
  <c r="H54" i="16"/>
  <c r="E54" i="16"/>
  <c r="F54" i="16"/>
  <c r="G54" i="16"/>
  <c r="D90" i="16"/>
  <c r="D72" i="16"/>
  <c r="D52" i="16"/>
  <c r="D46" i="16"/>
  <c r="D42" i="16"/>
  <c r="D45" i="16"/>
  <c r="D53" i="16"/>
  <c r="D44" i="16"/>
  <c r="D51" i="16"/>
  <c r="D124" i="16"/>
  <c r="D118" i="16"/>
  <c r="D125" i="16"/>
  <c r="D119" i="16"/>
  <c r="D54" i="16" l="1"/>
  <c r="C115" i="16"/>
  <c r="E115" i="16"/>
  <c r="F115" i="16"/>
  <c r="G115" i="16"/>
  <c r="H115" i="16"/>
  <c r="E116" i="16"/>
  <c r="F116" i="16"/>
  <c r="G116" i="16"/>
  <c r="H116" i="16"/>
  <c r="C117" i="16"/>
  <c r="E117" i="16"/>
  <c r="F117" i="16"/>
  <c r="G117" i="16"/>
  <c r="H117" i="16"/>
  <c r="C123" i="16"/>
  <c r="E123" i="16"/>
  <c r="F123" i="16"/>
  <c r="G123" i="16"/>
  <c r="H123" i="16"/>
  <c r="C122" i="16"/>
  <c r="E122" i="16"/>
  <c r="F122" i="16"/>
  <c r="G122" i="16"/>
  <c r="H122" i="16"/>
  <c r="H121" i="16"/>
  <c r="G121" i="16"/>
  <c r="F121" i="16"/>
  <c r="E121" i="16"/>
  <c r="C121" i="16"/>
  <c r="G126" i="16" l="1"/>
  <c r="F126" i="16"/>
  <c r="E126" i="16"/>
  <c r="H126" i="16"/>
  <c r="C126" i="16"/>
  <c r="D121" i="16"/>
  <c r="D123" i="16"/>
  <c r="D116" i="16"/>
  <c r="D115" i="16"/>
  <c r="D122" i="16"/>
  <c r="D117" i="16"/>
  <c r="H28" i="16"/>
  <c r="G28" i="16"/>
  <c r="F28" i="16"/>
  <c r="E28" i="16"/>
  <c r="C28" i="16"/>
  <c r="H27" i="16"/>
  <c r="G27" i="16"/>
  <c r="F27" i="16"/>
  <c r="E27" i="16"/>
  <c r="C27" i="16"/>
  <c r="H33" i="16"/>
  <c r="G33" i="16"/>
  <c r="F33" i="16"/>
  <c r="E33" i="16"/>
  <c r="C33" i="16"/>
  <c r="H29" i="16"/>
  <c r="G29" i="16"/>
  <c r="F29" i="16"/>
  <c r="E29" i="16"/>
  <c r="C29" i="16"/>
  <c r="H34" i="16"/>
  <c r="G34" i="16"/>
  <c r="F34" i="16"/>
  <c r="E34" i="16"/>
  <c r="C34" i="16"/>
  <c r="H32" i="16"/>
  <c r="G32" i="16"/>
  <c r="F32" i="16"/>
  <c r="E32" i="16"/>
  <c r="C32" i="16"/>
  <c r="H30" i="16"/>
  <c r="G30" i="16"/>
  <c r="F30" i="16"/>
  <c r="E30" i="16"/>
  <c r="C30" i="16"/>
  <c r="H31" i="16"/>
  <c r="G31" i="16"/>
  <c r="F31" i="16"/>
  <c r="E31" i="16"/>
  <c r="C31" i="16"/>
  <c r="H25" i="16"/>
  <c r="G25" i="16"/>
  <c r="F25" i="16"/>
  <c r="E25" i="16"/>
  <c r="C25" i="16"/>
  <c r="H26" i="16"/>
  <c r="G26" i="16"/>
  <c r="F26" i="16"/>
  <c r="E26" i="16"/>
  <c r="C26" i="16"/>
  <c r="Z23" i="16"/>
  <c r="Y23" i="16"/>
  <c r="X23" i="16"/>
  <c r="W23" i="16"/>
  <c r="V23" i="16"/>
  <c r="U23" i="16"/>
  <c r="T23" i="16"/>
  <c r="S23" i="16"/>
  <c r="R23" i="16"/>
  <c r="Q23" i="16"/>
  <c r="P23" i="16"/>
  <c r="O23" i="16"/>
  <c r="L23" i="16"/>
  <c r="M23" i="16"/>
  <c r="N23" i="16"/>
  <c r="K23" i="16"/>
  <c r="J23" i="16"/>
  <c r="I23" i="16"/>
  <c r="H13" i="16"/>
  <c r="H17" i="16" s="1"/>
  <c r="G13" i="16"/>
  <c r="G17" i="16" s="1"/>
  <c r="F13" i="16"/>
  <c r="F17" i="16" s="1"/>
  <c r="E17" i="16"/>
  <c r="C13" i="16"/>
  <c r="C17" i="16" s="1"/>
  <c r="C19" i="16"/>
  <c r="E19" i="16"/>
  <c r="F19" i="16"/>
  <c r="G19" i="16"/>
  <c r="H19" i="16"/>
  <c r="C20" i="16"/>
  <c r="E20" i="16"/>
  <c r="F20" i="16"/>
  <c r="G20" i="16"/>
  <c r="H20" i="16"/>
  <c r="C22" i="16"/>
  <c r="E22" i="16"/>
  <c r="F22" i="16"/>
  <c r="G22" i="16"/>
  <c r="H22" i="16"/>
  <c r="F21" i="16"/>
  <c r="G21" i="16"/>
  <c r="H21" i="16"/>
  <c r="E21" i="16"/>
  <c r="C21" i="16"/>
  <c r="D126" i="16" l="1"/>
  <c r="G35" i="16"/>
  <c r="H35" i="16"/>
  <c r="E35" i="16"/>
  <c r="C35" i="16"/>
  <c r="F35" i="16"/>
  <c r="D26" i="16"/>
  <c r="D31" i="16"/>
  <c r="D32" i="16"/>
  <c r="D29" i="16"/>
  <c r="X38" i="16"/>
  <c r="X167" i="16" s="1"/>
  <c r="F23" i="16"/>
  <c r="D27" i="16"/>
  <c r="D25" i="16"/>
  <c r="D30" i="16"/>
  <c r="D34" i="16"/>
  <c r="D33" i="16"/>
  <c r="D13" i="16"/>
  <c r="D17" i="16" s="1"/>
  <c r="D28" i="16"/>
  <c r="J38" i="16"/>
  <c r="J167" i="16" s="1"/>
  <c r="O38" i="16"/>
  <c r="O167" i="16" s="1"/>
  <c r="Q38" i="16"/>
  <c r="T38" i="16"/>
  <c r="T167" i="16" s="1"/>
  <c r="V38" i="16"/>
  <c r="V167" i="16" s="1"/>
  <c r="Y38" i="16"/>
  <c r="Y167" i="16" s="1"/>
  <c r="K38" i="16"/>
  <c r="P38" i="16"/>
  <c r="P167" i="16" s="1"/>
  <c r="S38" i="16"/>
  <c r="S167" i="16" s="1"/>
  <c r="U38" i="16"/>
  <c r="U167" i="16" s="1"/>
  <c r="W38" i="16"/>
  <c r="Z38" i="16"/>
  <c r="Z167" i="16" s="1"/>
  <c r="G23" i="16"/>
  <c r="E23" i="16"/>
  <c r="H23" i="16"/>
  <c r="C23" i="16"/>
  <c r="D20" i="16"/>
  <c r="D22" i="16"/>
  <c r="D21" i="16"/>
  <c r="D19" i="16"/>
  <c r="H38" i="16" l="1"/>
  <c r="H167" i="16" s="1"/>
  <c r="D35" i="16"/>
  <c r="K148" i="16"/>
  <c r="K167" i="16"/>
  <c r="W148" i="16"/>
  <c r="W167" i="16"/>
  <c r="X168" i="16" s="1"/>
  <c r="Q148" i="16"/>
  <c r="Q167" i="16"/>
  <c r="F38" i="16"/>
  <c r="G38" i="16"/>
  <c r="V111" i="16"/>
  <c r="V148" i="16"/>
  <c r="Z111" i="16"/>
  <c r="Z148" i="16"/>
  <c r="T111" i="16"/>
  <c r="T148" i="16"/>
  <c r="S111" i="16"/>
  <c r="S148" i="16"/>
  <c r="J111" i="16"/>
  <c r="J148" i="16"/>
  <c r="P111" i="16"/>
  <c r="P148" i="16"/>
  <c r="U111" i="16"/>
  <c r="U148" i="16"/>
  <c r="Y111" i="16"/>
  <c r="Y148" i="16"/>
  <c r="O111" i="16"/>
  <c r="O148" i="16"/>
  <c r="X111" i="16"/>
  <c r="X148" i="16"/>
  <c r="H111" i="16"/>
  <c r="H148" i="16"/>
  <c r="W93" i="16"/>
  <c r="W111" i="16"/>
  <c r="K93" i="16"/>
  <c r="K111" i="16"/>
  <c r="Q93" i="16"/>
  <c r="Q111" i="16"/>
  <c r="V75" i="16"/>
  <c r="V93" i="16"/>
  <c r="J75" i="16"/>
  <c r="J93" i="16"/>
  <c r="S75" i="16"/>
  <c r="S93" i="16"/>
  <c r="Z75" i="16"/>
  <c r="Z93" i="16"/>
  <c r="U75" i="16"/>
  <c r="U93" i="16"/>
  <c r="P75" i="16"/>
  <c r="P93" i="16"/>
  <c r="Y75" i="16"/>
  <c r="Y93" i="16"/>
  <c r="T75" i="16"/>
  <c r="T93" i="16"/>
  <c r="O75" i="16"/>
  <c r="O93" i="16"/>
  <c r="X75" i="16"/>
  <c r="X93" i="16"/>
  <c r="H75" i="16"/>
  <c r="H93" i="16"/>
  <c r="F75" i="16"/>
  <c r="W57" i="16"/>
  <c r="W75" i="16"/>
  <c r="K57" i="16"/>
  <c r="K75" i="16"/>
  <c r="Q57" i="16"/>
  <c r="Q75" i="16"/>
  <c r="H129" i="16"/>
  <c r="H57" i="16"/>
  <c r="G129" i="16"/>
  <c r="V129" i="16"/>
  <c r="V57" i="16"/>
  <c r="J129" i="16"/>
  <c r="J57" i="16"/>
  <c r="S129" i="16"/>
  <c r="S57" i="16"/>
  <c r="F57" i="16"/>
  <c r="Z129" i="16"/>
  <c r="Z57" i="16"/>
  <c r="U129" i="16"/>
  <c r="U57" i="16"/>
  <c r="P129" i="16"/>
  <c r="P57" i="16"/>
  <c r="Y129" i="16"/>
  <c r="Y57" i="16"/>
  <c r="T129" i="16"/>
  <c r="T57" i="16"/>
  <c r="O129" i="16"/>
  <c r="O57" i="16"/>
  <c r="X129" i="16"/>
  <c r="X57" i="16"/>
  <c r="C38" i="16"/>
  <c r="C167" i="16" s="1"/>
  <c r="X39" i="16"/>
  <c r="W129" i="16"/>
  <c r="K129" i="16"/>
  <c r="Q129" i="16"/>
  <c r="E38" i="16"/>
  <c r="E167" i="16" s="1"/>
  <c r="D23" i="16"/>
  <c r="X58" i="16" l="1"/>
  <c r="G148" i="16"/>
  <c r="G167" i="16"/>
  <c r="F111" i="16"/>
  <c r="F167" i="16"/>
  <c r="X112" i="16"/>
  <c r="F129" i="16"/>
  <c r="F93" i="16"/>
  <c r="F148" i="16"/>
  <c r="G75" i="16"/>
  <c r="G111" i="16"/>
  <c r="G57" i="16"/>
  <c r="G93" i="16"/>
  <c r="X130" i="16"/>
  <c r="E111" i="16"/>
  <c r="E148" i="16"/>
  <c r="C129" i="16"/>
  <c r="C148" i="16"/>
  <c r="X149" i="16"/>
  <c r="X94" i="16"/>
  <c r="C93" i="16"/>
  <c r="C111" i="16"/>
  <c r="X76" i="16"/>
  <c r="E75" i="16"/>
  <c r="E93" i="16"/>
  <c r="C75" i="16"/>
  <c r="C57" i="16"/>
  <c r="E129" i="16"/>
  <c r="E57" i="16"/>
  <c r="D38" i="16"/>
  <c r="D108" i="16"/>
  <c r="N38" i="16"/>
  <c r="N167" i="16" s="1"/>
  <c r="M38" i="16"/>
  <c r="M167" i="16" s="1"/>
  <c r="I38" i="16"/>
  <c r="I167" i="16" s="1"/>
  <c r="D148" i="16" l="1"/>
  <c r="D167" i="16"/>
  <c r="N111" i="16"/>
  <c r="N148" i="16"/>
  <c r="M111" i="16"/>
  <c r="M148" i="16"/>
  <c r="I111" i="16"/>
  <c r="I148" i="16"/>
  <c r="D111" i="16"/>
  <c r="I75" i="16"/>
  <c r="I93" i="16"/>
  <c r="I129" i="16"/>
  <c r="N75" i="16"/>
  <c r="N93" i="16"/>
  <c r="M75" i="16"/>
  <c r="M93" i="16"/>
  <c r="D75" i="16"/>
  <c r="D93" i="16"/>
  <c r="I57" i="16"/>
  <c r="N129" i="16"/>
  <c r="N57" i="16"/>
  <c r="M129" i="16"/>
  <c r="M57" i="16"/>
  <c r="D129" i="16"/>
  <c r="D57" i="16"/>
  <c r="L38" i="16" l="1"/>
  <c r="L39" i="16" s="1"/>
  <c r="L148" i="16" l="1"/>
  <c r="L167" i="16"/>
  <c r="L168" i="16" s="1"/>
  <c r="L93" i="16"/>
  <c r="L94" i="16" s="1"/>
  <c r="L111" i="16"/>
  <c r="L112" i="16" s="1"/>
  <c r="L57" i="16"/>
  <c r="L58" i="16" s="1"/>
  <c r="L75" i="16"/>
  <c r="L76" i="16" s="1"/>
  <c r="L129" i="16"/>
  <c r="L130" i="16" s="1"/>
  <c r="R38" i="16"/>
  <c r="L149" i="16" l="1"/>
  <c r="R148" i="16"/>
  <c r="R149" i="16" s="1"/>
  <c r="R167" i="16"/>
  <c r="R168" i="16" s="1"/>
  <c r="R93" i="16"/>
  <c r="R94" i="16" s="1"/>
  <c r="R111" i="16"/>
  <c r="R112" i="16" s="1"/>
  <c r="R57" i="16"/>
  <c r="R58" i="16" s="1"/>
  <c r="R75" i="16"/>
  <c r="R76" i="16" s="1"/>
  <c r="R129" i="16"/>
  <c r="R130" i="16" s="1"/>
  <c r="R39" i="16"/>
</calcChain>
</file>

<file path=xl/sharedStrings.xml><?xml version="1.0" encoding="utf-8"?>
<sst xmlns="http://schemas.openxmlformats.org/spreadsheetml/2006/main" count="332" uniqueCount="113">
  <si>
    <t>Ogólna liczba godzin</t>
  </si>
  <si>
    <t>Rozdział zajęć programowych na semestry</t>
  </si>
  <si>
    <t>Nazwa przedmiotu</t>
  </si>
  <si>
    <t>E</t>
  </si>
  <si>
    <t>I</t>
  </si>
  <si>
    <t>II</t>
  </si>
  <si>
    <t>III</t>
  </si>
  <si>
    <t>W</t>
  </si>
  <si>
    <t>C</t>
  </si>
  <si>
    <t>L</t>
  </si>
  <si>
    <t>P</t>
  </si>
  <si>
    <t>RAZEM</t>
  </si>
  <si>
    <t>Seminarium dyplomowe</t>
  </si>
  <si>
    <t>Mechanika analityczna</t>
  </si>
  <si>
    <t>Zintegrowane systemy wytwarzania CAD/CAM/CAE</t>
  </si>
  <si>
    <t>Modelowanie wspomagające projektowanie maszyn</t>
  </si>
  <si>
    <t>Wytrzymałość materiałów II</t>
  </si>
  <si>
    <t>Dynamika maszyn</t>
  </si>
  <si>
    <t>Współczesne materiały inżynierskie i zasady ich doboru</t>
  </si>
  <si>
    <t>Techniki współrzędnościowe</t>
  </si>
  <si>
    <t>Napędy maszyn technologicznych</t>
  </si>
  <si>
    <t>Podstawy optymalnego projektowania konstrukcji</t>
  </si>
  <si>
    <t>Teoria sprężystości i plastyczności</t>
  </si>
  <si>
    <t>Tendencje w kształtowaniu ubytkowym wyrobów</t>
  </si>
  <si>
    <t>Kierunki rozwoju technologii bezubytkowych</t>
  </si>
  <si>
    <t>Technologia i organizacja montażu</t>
  </si>
  <si>
    <t>Praca przejściowa</t>
  </si>
  <si>
    <t>Diagnostyka energetyczna systemów (bio)mechanicznych</t>
  </si>
  <si>
    <t>GPS i analiza wymiarów</t>
  </si>
  <si>
    <t>Akustyka przemysłowa</t>
  </si>
  <si>
    <t>Diagnostyka techniczna i termalna</t>
  </si>
  <si>
    <t>Projektowanie układów sterowania maszyn</t>
  </si>
  <si>
    <t>Projektowanie i konstruowanie w systemach CAD/CAM</t>
  </si>
  <si>
    <t>Projektowanie i dobór narzędzi skrawających</t>
  </si>
  <si>
    <t>Projektowanie modułowe</t>
  </si>
  <si>
    <t>Eksploatacja narzędzi skrawających</t>
  </si>
  <si>
    <t>Modelowanie i optymalizacja procesów montażowych</t>
  </si>
  <si>
    <t>Procesy odlewnicze</t>
  </si>
  <si>
    <t>Procesy obróbki plastycznej</t>
  </si>
  <si>
    <t>Procesy w przetwórstwie tworzyw sztucznych</t>
  </si>
  <si>
    <t>Automatyzacja procesów przetwarzania materiałów</t>
  </si>
  <si>
    <t>Rapid prototyping i rapid manufacturing</t>
  </si>
  <si>
    <t>Wirtualna rzeczywistość w projektowaniu</t>
  </si>
  <si>
    <t>Inżynieria odwrotna</t>
  </si>
  <si>
    <t>Roboty przemysłowe</t>
  </si>
  <si>
    <t>Zaawansowane programowanie robotów i obrabiarek</t>
  </si>
  <si>
    <t xml:space="preserve">Komputerowe wspomaganie analizy mechanizmów </t>
  </si>
  <si>
    <t xml:space="preserve">Zaawansowana analiza wytrzymałościowa </t>
  </si>
  <si>
    <t>Mechanika płynów i wymiana ciepła z wykorzystaniem CFD</t>
  </si>
  <si>
    <t>Drgania nieliniowe</t>
  </si>
  <si>
    <t>Zagadnienia sprzężone</t>
  </si>
  <si>
    <t>Lp.</t>
  </si>
  <si>
    <t>Liczba egz.</t>
  </si>
  <si>
    <t>w tym:</t>
  </si>
  <si>
    <t>wykłady</t>
  </si>
  <si>
    <t>ćwiczenia</t>
  </si>
  <si>
    <t>laboratoria</t>
  </si>
  <si>
    <t>projekty</t>
  </si>
  <si>
    <t>ECTS</t>
  </si>
  <si>
    <r>
      <rPr>
        <sz val="16"/>
        <rFont val="Arial CE"/>
        <charset val="238"/>
      </rPr>
      <t>Blok B</t>
    </r>
    <r>
      <rPr>
        <b/>
        <sz val="16"/>
        <rFont val="Arial CE"/>
        <charset val="238"/>
      </rPr>
      <t xml:space="preserve">  - Przedmioty podstawowe</t>
    </r>
  </si>
  <si>
    <t>Razem w bloku A</t>
  </si>
  <si>
    <r>
      <rPr>
        <sz val="16"/>
        <rFont val="Arial CE"/>
        <charset val="238"/>
      </rPr>
      <t>Blok C</t>
    </r>
    <r>
      <rPr>
        <b/>
        <sz val="16"/>
        <rFont val="Arial CE"/>
        <charset val="238"/>
      </rPr>
      <t xml:space="preserve"> - Przedmioty kierunkowe</t>
    </r>
  </si>
  <si>
    <r>
      <rPr>
        <sz val="16"/>
        <rFont val="Arial CE"/>
        <charset val="238"/>
      </rPr>
      <t>Blok A</t>
    </r>
    <r>
      <rPr>
        <b/>
        <sz val="16"/>
        <rFont val="Arial CE"/>
        <charset val="238"/>
      </rPr>
      <t xml:space="preserve">  - Przedmioty ogólne</t>
    </r>
  </si>
  <si>
    <r>
      <t xml:space="preserve">RAZEM </t>
    </r>
    <r>
      <rPr>
        <sz val="16"/>
        <rFont val="Arial CE"/>
        <charset val="238"/>
      </rPr>
      <t>(A+B+C)</t>
    </r>
  </si>
  <si>
    <t>Liczba godzin semestralnie</t>
  </si>
  <si>
    <t>Przedmiot obieralny 1</t>
  </si>
  <si>
    <t>Przedmiot obieralny 2</t>
  </si>
  <si>
    <t>Przedmiot obieralny 3</t>
  </si>
  <si>
    <t>Przedmiot obieralny 4</t>
  </si>
  <si>
    <t>Razem w bloku D2</t>
  </si>
  <si>
    <t>Razem w bloku D3</t>
  </si>
  <si>
    <t>Razem w bloku D4</t>
  </si>
  <si>
    <t>Razem w bloku D5</t>
  </si>
  <si>
    <t>Razem w bloku D6</t>
  </si>
  <si>
    <t>Razem w bloku D1</t>
  </si>
  <si>
    <r>
      <rPr>
        <sz val="14"/>
        <rFont val="Arial CE"/>
        <charset val="238"/>
      </rPr>
      <t>Kierunek:</t>
    </r>
    <r>
      <rPr>
        <b/>
        <sz val="22"/>
        <color theme="6" tint="-0.249977111117893"/>
        <rFont val="Arial CE"/>
        <charset val="238"/>
      </rPr>
      <t xml:space="preserve"> </t>
    </r>
    <r>
      <rPr>
        <b/>
        <sz val="18"/>
        <color theme="6" tint="-0.499984740745262"/>
        <rFont val="Arial CE"/>
        <charset val="238"/>
      </rPr>
      <t>MECHANIKA i BUDOWA MASZYN</t>
    </r>
  </si>
  <si>
    <r>
      <t xml:space="preserve">RAZEM </t>
    </r>
    <r>
      <rPr>
        <sz val="16"/>
        <color theme="5" tint="-0.499984740745262"/>
        <rFont val="Arial CE"/>
        <charset val="238"/>
      </rPr>
      <t>(</t>
    </r>
    <r>
      <rPr>
        <b/>
        <sz val="16"/>
        <color theme="5" tint="-0.499984740745262"/>
        <rFont val="Arial CE"/>
        <charset val="238"/>
      </rPr>
      <t>KMU</t>
    </r>
    <r>
      <rPr>
        <sz val="16"/>
        <color theme="5" tint="-0.499984740745262"/>
        <rFont val="Arial CE"/>
        <charset val="238"/>
      </rPr>
      <t>)</t>
    </r>
  </si>
  <si>
    <r>
      <t xml:space="preserve">RAZEM </t>
    </r>
    <r>
      <rPr>
        <sz val="16"/>
        <color theme="5" tint="-0.499984740745262"/>
        <rFont val="Arial CE"/>
        <charset val="238"/>
      </rPr>
      <t>(</t>
    </r>
    <r>
      <rPr>
        <b/>
        <sz val="16"/>
        <color theme="5" tint="-0.499984740745262"/>
        <rFont val="Arial CE"/>
        <charset val="238"/>
      </rPr>
      <t>IME</t>
    </r>
    <r>
      <rPr>
        <sz val="16"/>
        <color theme="5" tint="-0.499984740745262"/>
        <rFont val="Arial CE"/>
        <charset val="238"/>
      </rPr>
      <t>)</t>
    </r>
  </si>
  <si>
    <r>
      <t xml:space="preserve">RAZEM </t>
    </r>
    <r>
      <rPr>
        <sz val="16"/>
        <color theme="5" tint="-0.499984740745262"/>
        <rFont val="Arial CE"/>
        <charset val="238"/>
      </rPr>
      <t>(</t>
    </r>
    <r>
      <rPr>
        <b/>
        <sz val="16"/>
        <color theme="5" tint="-0.499984740745262"/>
        <rFont val="Arial CE"/>
        <charset val="238"/>
      </rPr>
      <t>TPM</t>
    </r>
    <r>
      <rPr>
        <sz val="16"/>
        <color theme="5" tint="-0.499984740745262"/>
        <rFont val="Arial CE"/>
        <charset val="238"/>
      </rPr>
      <t>)</t>
    </r>
  </si>
  <si>
    <r>
      <t xml:space="preserve">RAZEM </t>
    </r>
    <r>
      <rPr>
        <sz val="16"/>
        <color theme="5" tint="-0.499984740745262"/>
        <rFont val="Arial CE"/>
        <charset val="238"/>
      </rPr>
      <t>(</t>
    </r>
    <r>
      <rPr>
        <b/>
        <sz val="16"/>
        <color theme="5" tint="-0.499984740745262"/>
        <rFont val="Arial CE"/>
        <charset val="238"/>
      </rPr>
      <t>IRW</t>
    </r>
    <r>
      <rPr>
        <sz val="16"/>
        <color theme="5" tint="-0.499984740745262"/>
        <rFont val="Arial CE"/>
        <charset val="238"/>
      </rPr>
      <t>)</t>
    </r>
  </si>
  <si>
    <r>
      <t xml:space="preserve">RAZEM </t>
    </r>
    <r>
      <rPr>
        <sz val="16"/>
        <color theme="5" tint="-0.499984740745262"/>
        <rFont val="Arial CE"/>
        <charset val="238"/>
      </rPr>
      <t>(</t>
    </r>
    <r>
      <rPr>
        <b/>
        <sz val="16"/>
        <color theme="5" tint="-0.499984740745262"/>
        <rFont val="Arial CE"/>
        <charset val="238"/>
      </rPr>
      <t>DM/SP</t>
    </r>
    <r>
      <rPr>
        <sz val="16"/>
        <color theme="5" tint="-0.499984740745262"/>
        <rFont val="Arial CE"/>
        <charset val="238"/>
      </rPr>
      <t>)</t>
    </r>
  </si>
  <si>
    <r>
      <t xml:space="preserve">RAZEM </t>
    </r>
    <r>
      <rPr>
        <sz val="16"/>
        <color theme="5" tint="-0.499984740745262"/>
        <rFont val="Arial CE"/>
        <charset val="238"/>
      </rPr>
      <t>(</t>
    </r>
    <r>
      <rPr>
        <b/>
        <sz val="16"/>
        <color theme="5" tint="-0.499984740745262"/>
        <rFont val="Arial CE"/>
        <charset val="238"/>
      </rPr>
      <t>SMM</t>
    </r>
    <r>
      <rPr>
        <sz val="16"/>
        <color theme="5" tint="-0.499984740745262"/>
        <rFont val="Arial CE"/>
        <charset val="238"/>
      </rPr>
      <t>)</t>
    </r>
  </si>
  <si>
    <r>
      <t xml:space="preserve">Blok D1 - Przedmioty specjalności: </t>
    </r>
    <r>
      <rPr>
        <b/>
        <sz val="16"/>
        <color theme="5" tint="-0.499984740745262"/>
        <rFont val="Arial CE"/>
        <charset val="238"/>
      </rPr>
      <t>Konstrukcja maszyn i urządzeń (KMU)</t>
    </r>
  </si>
  <si>
    <r>
      <t xml:space="preserve">Blok D2 - Przedmioty specjalności: </t>
    </r>
    <r>
      <rPr>
        <b/>
        <sz val="16"/>
        <color theme="5" tint="-0.499984740745262"/>
        <rFont val="Arial CE"/>
        <charset val="238"/>
      </rPr>
      <t>Inżynieria mechaniczna (IME)</t>
    </r>
  </si>
  <si>
    <r>
      <t xml:space="preserve">Blok D3 - Przedmioty specjalności: </t>
    </r>
    <r>
      <rPr>
        <b/>
        <sz val="16"/>
        <color theme="5" tint="-0.499984740745262"/>
        <rFont val="Arial CE"/>
        <charset val="238"/>
      </rPr>
      <t>Technologia przetwarzania materiałów (TPM)</t>
    </r>
  </si>
  <si>
    <r>
      <t>Blok D4 - Przedmioty specjalności:</t>
    </r>
    <r>
      <rPr>
        <b/>
        <sz val="16"/>
        <color theme="5" tint="-0.499984740745262"/>
        <rFont val="Arial CE"/>
        <charset val="238"/>
      </rPr>
      <t xml:space="preserve"> Informatyzacja i robotyzacja wytwarzania (IRW)</t>
    </r>
  </si>
  <si>
    <r>
      <t>Blok D6 - Przedmioty specjalności:</t>
    </r>
    <r>
      <rPr>
        <b/>
        <sz val="16"/>
        <rFont val="Arial CE"/>
        <charset val="238"/>
      </rPr>
      <t xml:space="preserve"> </t>
    </r>
    <r>
      <rPr>
        <b/>
        <sz val="16"/>
        <color theme="5" tint="-0.499984740745262"/>
        <rFont val="Arial CE"/>
        <charset val="238"/>
      </rPr>
      <t>Systemy MES w mechanice (SMM)</t>
    </r>
  </si>
  <si>
    <t xml:space="preserve">Przygotowanie pracy dyplomowej </t>
  </si>
  <si>
    <t>Przedmiot humanistyczny / społeczny 1</t>
  </si>
  <si>
    <t>Przedmiot humanistyczny / społeczny 2</t>
  </si>
  <si>
    <t>Język obcy</t>
  </si>
  <si>
    <t>Wychowanie fizyczne</t>
  </si>
  <si>
    <t>Razem w bloku B</t>
  </si>
  <si>
    <t>Razem w bloku C</t>
  </si>
  <si>
    <t>Projektowanie i programowanie systemów zrobotyzowanych</t>
  </si>
  <si>
    <t>Z</t>
  </si>
  <si>
    <t>-</t>
  </si>
  <si>
    <r>
      <t xml:space="preserve">Studia  </t>
    </r>
    <r>
      <rPr>
        <b/>
        <sz val="15"/>
        <rFont val="Arial CE"/>
        <charset val="238"/>
      </rPr>
      <t>STACJONARNE,</t>
    </r>
    <r>
      <rPr>
        <sz val="15"/>
        <rFont val="Arial CE"/>
        <charset val="238"/>
      </rPr>
      <t xml:space="preserve"> II stopnia - 3 semestralne</t>
    </r>
  </si>
  <si>
    <t>PLAN  STUDIÓW</t>
  </si>
  <si>
    <t>Numeryczna mechanika płynów CFD</t>
  </si>
  <si>
    <t>Wizualizacja danych naukowych</t>
  </si>
  <si>
    <t>Metoda elementu skończonego w statyce i dynamice</t>
  </si>
  <si>
    <t>Skanowanie przestrzenne i obróbka sygnału</t>
  </si>
  <si>
    <t>Prezentacja i komunikacja w projektach technicznych</t>
  </si>
  <si>
    <r>
      <t>Blok D7 - Przedmioty specjalności:</t>
    </r>
    <r>
      <rPr>
        <b/>
        <sz val="16"/>
        <rFont val="Arial CE"/>
        <charset val="238"/>
      </rPr>
      <t xml:space="preserve"> </t>
    </r>
    <r>
      <rPr>
        <b/>
        <sz val="16"/>
        <color theme="5" tint="-0.499984740745262"/>
        <rFont val="Arial CE"/>
        <charset val="238"/>
      </rPr>
      <t>Wirtualna inżynieria projektowania (WIP)</t>
    </r>
  </si>
  <si>
    <t>Razem w bloku D7</t>
  </si>
  <si>
    <r>
      <t xml:space="preserve">RAZEM </t>
    </r>
    <r>
      <rPr>
        <b/>
        <sz val="16"/>
        <color theme="5" tint="-0.499984740745262"/>
        <rFont val="Arial CE"/>
        <charset val="238"/>
      </rPr>
      <t>(WIP)</t>
    </r>
  </si>
  <si>
    <t>WYDZIAŁ INŻYNIERII MECHANICZNEJ</t>
  </si>
  <si>
    <r>
      <t xml:space="preserve">Obowiązuje od roku akademickiego </t>
    </r>
    <r>
      <rPr>
        <b/>
        <sz val="15"/>
        <rFont val="ZurichCnEU"/>
        <charset val="238"/>
      </rPr>
      <t>2020/2021</t>
    </r>
  </si>
  <si>
    <r>
      <t>Blok D5 - Przedmioty specjalności:</t>
    </r>
    <r>
      <rPr>
        <b/>
        <sz val="16"/>
        <rFont val="Arial CE"/>
        <charset val="238"/>
      </rPr>
      <t xml:space="preserve"> </t>
    </r>
    <r>
      <rPr>
        <b/>
        <sz val="16"/>
        <color theme="5" tint="-0.499984740745262"/>
        <rFont val="Arial CE"/>
        <charset val="238"/>
      </rPr>
      <t>Diagnostyka maszyn i systemy pomiarowe (DM/SP)</t>
    </r>
  </si>
  <si>
    <t>Zatwierdzony przez Radę Wydziału 29.05.2020 r.</t>
  </si>
  <si>
    <t>Wspomaganie komputerowe zagadnień inżynierskich</t>
  </si>
  <si>
    <t>Dla naboru: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</si>
</sst>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b/>
      <sz val="10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b/>
      <sz val="12"/>
      <color theme="9" tint="-0.249977111117893"/>
      <name val="Arial CE"/>
      <charset val="238"/>
    </font>
    <font>
      <sz val="10"/>
      <name val="Arial"/>
      <family val="2"/>
      <charset val="238"/>
    </font>
    <font>
      <sz val="14"/>
      <name val="Arial CE"/>
      <charset val="238"/>
    </font>
    <font>
      <b/>
      <sz val="20"/>
      <name val="Arial CE"/>
      <charset val="238"/>
    </font>
    <font>
      <sz val="14"/>
      <color theme="9" tint="-0.249977111117893"/>
      <name val="Arial CE"/>
      <family val="2"/>
      <charset val="238"/>
    </font>
    <font>
      <b/>
      <sz val="26"/>
      <name val="Bookman Old Style"/>
      <family val="1"/>
      <charset val="238"/>
    </font>
    <font>
      <b/>
      <sz val="14"/>
      <name val="Arial CE"/>
      <charset val="238"/>
    </font>
    <font>
      <b/>
      <sz val="24"/>
      <name val="Bookman Old Style"/>
      <family val="1"/>
      <charset val="238"/>
    </font>
    <font>
      <sz val="12"/>
      <name val="Arial"/>
      <family val="2"/>
      <charset val="238"/>
    </font>
    <font>
      <b/>
      <sz val="16"/>
      <name val="Arial CE"/>
      <charset val="238"/>
    </font>
    <font>
      <sz val="16"/>
      <name val="Arial CE"/>
      <charset val="238"/>
    </font>
    <font>
      <b/>
      <sz val="16"/>
      <name val="Arial CE"/>
      <family val="2"/>
      <charset val="238"/>
    </font>
    <font>
      <b/>
      <sz val="18"/>
      <color theme="3"/>
      <name val="Arial"/>
      <family val="2"/>
      <charset val="238"/>
    </font>
    <font>
      <b/>
      <sz val="22"/>
      <color theme="6" tint="-0.249977111117893"/>
      <name val="Arial CE"/>
      <charset val="238"/>
    </font>
    <font>
      <b/>
      <sz val="28"/>
      <name val="Bookman Old Style"/>
      <family val="1"/>
      <charset val="238"/>
    </font>
    <font>
      <b/>
      <sz val="24"/>
      <color rgb="FF002060"/>
      <name val="Arial"/>
      <family val="2"/>
      <charset val="238"/>
    </font>
    <font>
      <sz val="24"/>
      <color theme="3"/>
      <name val="SquareSlab711MdEU"/>
      <charset val="238"/>
    </font>
    <font>
      <i/>
      <sz val="14"/>
      <name val="Arial CE"/>
      <charset val="238"/>
    </font>
    <font>
      <b/>
      <sz val="18"/>
      <color theme="6" tint="-0.499984740745262"/>
      <name val="Arial CE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b/>
      <sz val="16"/>
      <color theme="5" tint="-0.499984740745262"/>
      <name val="Arial CE"/>
      <charset val="238"/>
    </font>
    <font>
      <sz val="16"/>
      <color theme="5" tint="-0.499984740745262"/>
      <name val="Arial CE"/>
      <charset val="238"/>
    </font>
    <font>
      <b/>
      <sz val="14"/>
      <color rgb="FFC00000"/>
      <name val="Arial CE"/>
      <charset val="238"/>
    </font>
    <font>
      <sz val="18"/>
      <name val="ZurichCnEU"/>
      <charset val="238"/>
    </font>
    <font>
      <sz val="18"/>
      <color theme="9" tint="-0.249977111117893"/>
      <name val="ZurichCnEU"/>
      <charset val="238"/>
    </font>
    <font>
      <b/>
      <sz val="16"/>
      <name val="ZurichCnEU"/>
      <charset val="238"/>
    </font>
    <font>
      <b/>
      <sz val="18"/>
      <name val="ZurichCnEU"/>
      <charset val="238"/>
    </font>
    <font>
      <sz val="18"/>
      <name val="Arial CE"/>
      <charset val="238"/>
    </font>
    <font>
      <b/>
      <sz val="18"/>
      <name val="Arial CE"/>
      <charset val="238"/>
    </font>
    <font>
      <sz val="16"/>
      <name val="ZurichCnEU"/>
      <charset val="238"/>
    </font>
    <font>
      <sz val="18"/>
      <color rgb="FFFF0000"/>
      <name val="ZurichCnEU"/>
      <charset val="238"/>
    </font>
    <font>
      <sz val="15"/>
      <name val="ZurichCnEU"/>
      <charset val="238"/>
    </font>
    <font>
      <b/>
      <sz val="15"/>
      <name val="ZurichCnEU"/>
      <charset val="238"/>
    </font>
    <font>
      <sz val="15"/>
      <name val="Arial CE"/>
      <charset val="238"/>
    </font>
    <font>
      <b/>
      <sz val="15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0"/>
        </stop>
        <stop position="1">
          <color theme="4" tint="0.40000610370189521"/>
        </stop>
      </gradientFill>
    </fill>
    <fill>
      <patternFill patternType="solid">
        <fgColor theme="4" tint="0.79998168889431442"/>
        <bgColor indexed="64"/>
      </patternFill>
    </fill>
  </fills>
  <borders count="78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dashed">
        <color auto="1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7">
    <xf numFmtId="0" fontId="0" fillId="2" borderId="0"/>
    <xf numFmtId="0" fontId="13" fillId="0" borderId="0"/>
    <xf numFmtId="0" fontId="13" fillId="0" borderId="0"/>
    <xf numFmtId="0" fontId="7" fillId="2" borderId="0"/>
    <xf numFmtId="0" fontId="7" fillId="0" borderId="0"/>
    <xf numFmtId="0" fontId="13" fillId="0" borderId="0"/>
    <xf numFmtId="0" fontId="1" fillId="0" borderId="0"/>
  </cellStyleXfs>
  <cellXfs count="271">
    <xf numFmtId="0" fontId="0" fillId="2" borderId="0" xfId="0"/>
    <xf numFmtId="0" fontId="2" fillId="2" borderId="0" xfId="0" applyFont="1"/>
    <xf numFmtId="0" fontId="3" fillId="2" borderId="1" xfId="0" applyFont="1" applyBorder="1"/>
    <xf numFmtId="0" fontId="2" fillId="2" borderId="0" xfId="0" applyFont="1" applyAlignment="1">
      <alignment horizontal="center"/>
    </xf>
    <xf numFmtId="0" fontId="2" fillId="2" borderId="0" xfId="0" applyFont="1" applyAlignment="1">
      <alignment vertical="center"/>
    </xf>
    <xf numFmtId="0" fontId="3" fillId="2" borderId="0" xfId="0" applyFont="1" applyBorder="1" applyAlignment="1">
      <alignment horizontal="centerContinuous"/>
    </xf>
    <xf numFmtId="0" fontId="5" fillId="2" borderId="0" xfId="0" applyFont="1"/>
    <xf numFmtId="0" fontId="4" fillId="2" borderId="0" xfId="0" applyFont="1"/>
    <xf numFmtId="0" fontId="6" fillId="2" borderId="0" xfId="0" applyFont="1" applyAlignment="1">
      <alignment horizontal="left" vertical="center"/>
    </xf>
    <xf numFmtId="0" fontId="2" fillId="2" borderId="3" xfId="0" applyFont="1" applyBorder="1"/>
    <xf numFmtId="0" fontId="2" fillId="2" borderId="0" xfId="0" applyFont="1" applyBorder="1"/>
    <xf numFmtId="0" fontId="11" fillId="2" borderId="1" xfId="0" applyFont="1" applyBorder="1"/>
    <xf numFmtId="0" fontId="12" fillId="2" borderId="0" xfId="0" applyFont="1" applyBorder="1"/>
    <xf numFmtId="0" fontId="0" fillId="2" borderId="0" xfId="0" applyBorder="1"/>
    <xf numFmtId="0" fontId="13" fillId="0" borderId="0" xfId="1" applyBorder="1" applyAlignment="1"/>
    <xf numFmtId="0" fontId="16" fillId="2" borderId="0" xfId="0" applyFont="1" applyBorder="1" applyAlignment="1">
      <alignment horizontal="left"/>
    </xf>
    <xf numFmtId="0" fontId="16" fillId="2" borderId="0" xfId="0" applyFont="1" applyBorder="1"/>
    <xf numFmtId="0" fontId="15" fillId="0" borderId="0" xfId="1" applyFont="1" applyBorder="1" applyAlignment="1"/>
    <xf numFmtId="0" fontId="19" fillId="2" borderId="3" xfId="0" applyFont="1" applyBorder="1" applyAlignment="1">
      <alignment vertical="center"/>
    </xf>
    <xf numFmtId="0" fontId="19" fillId="2" borderId="0" xfId="0" applyFont="1" applyBorder="1" applyAlignment="1">
      <alignment vertical="center"/>
    </xf>
    <xf numFmtId="0" fontId="4" fillId="2" borderId="0" xfId="3" applyFont="1"/>
    <xf numFmtId="0" fontId="4" fillId="2" borderId="0" xfId="3" applyFont="1" applyAlignment="1">
      <alignment horizontal="center" vertical="center"/>
    </xf>
    <xf numFmtId="0" fontId="14" fillId="0" borderId="0" xfId="1" applyFont="1" applyBorder="1" applyAlignment="1">
      <alignment horizontal="right" vertical="center"/>
    </xf>
    <xf numFmtId="0" fontId="4" fillId="2" borderId="3" xfId="0" applyFont="1" applyBorder="1"/>
    <xf numFmtId="0" fontId="2" fillId="2" borderId="2" xfId="0" applyFont="1" applyBorder="1"/>
    <xf numFmtId="0" fontId="14" fillId="2" borderId="0" xfId="3" applyFont="1" applyAlignment="1">
      <alignment vertical="center"/>
    </xf>
    <xf numFmtId="0" fontId="18" fillId="2" borderId="0" xfId="3" applyFont="1"/>
    <xf numFmtId="0" fontId="3" fillId="2" borderId="0" xfId="0" applyFont="1" applyBorder="1"/>
    <xf numFmtId="0" fontId="3" fillId="2" borderId="0" xfId="0" applyFont="1"/>
    <xf numFmtId="0" fontId="3" fillId="2" borderId="41" xfId="0" applyFont="1" applyBorder="1"/>
    <xf numFmtId="0" fontId="2" fillId="2" borderId="0" xfId="0" applyFont="1" applyAlignment="1">
      <alignment textRotation="90"/>
    </xf>
    <xf numFmtId="3" fontId="18" fillId="0" borderId="0" xfId="3" applyNumberFormat="1" applyFont="1" applyFill="1" applyBorder="1" applyAlignment="1">
      <alignment horizontal="center"/>
    </xf>
    <xf numFmtId="0" fontId="18" fillId="0" borderId="0" xfId="3" applyFont="1" applyFill="1" applyBorder="1" applyAlignment="1">
      <alignment horizontal="center"/>
    </xf>
    <xf numFmtId="0" fontId="18" fillId="0" borderId="0" xfId="3" applyFont="1" applyFill="1" applyBorder="1" applyAlignment="1">
      <alignment horizontal="left"/>
    </xf>
    <xf numFmtId="1" fontId="10" fillId="0" borderId="0" xfId="3" applyNumberFormat="1" applyFont="1" applyFill="1" applyBorder="1" applyAlignment="1">
      <alignment horizontal="center"/>
    </xf>
    <xf numFmtId="0" fontId="18" fillId="0" borderId="0" xfId="3" applyFont="1" applyFill="1" applyBorder="1"/>
    <xf numFmtId="0" fontId="24" fillId="2" borderId="34" xfId="0" applyFont="1" applyBorder="1" applyAlignme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Continuous"/>
    </xf>
    <xf numFmtId="0" fontId="4" fillId="2" borderId="0" xfId="0" applyFont="1" applyBorder="1"/>
    <xf numFmtId="0" fontId="2" fillId="2" borderId="26" xfId="0" applyFont="1" applyBorder="1"/>
    <xf numFmtId="0" fontId="2" fillId="2" borderId="29" xfId="0" applyFont="1" applyBorder="1"/>
    <xf numFmtId="0" fontId="2" fillId="2" borderId="29" xfId="0" applyFont="1" applyBorder="1" applyAlignment="1">
      <alignment vertical="center"/>
    </xf>
    <xf numFmtId="0" fontId="2" fillId="2" borderId="25" xfId="0" applyFont="1" applyBorder="1"/>
    <xf numFmtId="0" fontId="9" fillId="0" borderId="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0" fillId="0" borderId="13" xfId="3" applyFont="1" applyFill="1" applyBorder="1" applyAlignment="1">
      <alignment horizontal="center" vertical="center"/>
    </xf>
    <xf numFmtId="0" fontId="18" fillId="0" borderId="1" xfId="3" applyFont="1" applyFill="1" applyBorder="1" applyAlignment="1">
      <alignment horizontal="center"/>
    </xf>
    <xf numFmtId="0" fontId="18" fillId="0" borderId="2" xfId="3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2" borderId="2" xfId="0" applyFont="1" applyBorder="1"/>
    <xf numFmtId="0" fontId="8" fillId="0" borderId="2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center"/>
    </xf>
    <xf numFmtId="0" fontId="11" fillId="0" borderId="33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3" fillId="2" borderId="30" xfId="0" applyFont="1" applyBorder="1"/>
    <xf numFmtId="0" fontId="3" fillId="2" borderId="21" xfId="0" applyFont="1" applyBorder="1" applyAlignment="1">
      <alignment horizontal="centerContinuous"/>
    </xf>
    <xf numFmtId="0" fontId="3" fillId="2" borderId="50" xfId="0" applyFont="1" applyBorder="1"/>
    <xf numFmtId="0" fontId="3" fillId="2" borderId="22" xfId="0" applyFont="1" applyBorder="1"/>
    <xf numFmtId="0" fontId="17" fillId="2" borderId="3" xfId="0" applyFont="1" applyBorder="1" applyAlignment="1">
      <alignment vertical="center"/>
    </xf>
    <xf numFmtId="0" fontId="17" fillId="2" borderId="0" xfId="0" applyFont="1" applyBorder="1" applyAlignment="1">
      <alignment vertical="center"/>
    </xf>
    <xf numFmtId="0" fontId="4" fillId="2" borderId="1" xfId="0" applyFont="1" applyBorder="1"/>
    <xf numFmtId="0" fontId="4" fillId="2" borderId="2" xfId="0" applyFont="1" applyBorder="1"/>
    <xf numFmtId="0" fontId="21" fillId="7" borderId="32" xfId="0" applyFont="1" applyFill="1" applyBorder="1" applyAlignment="1">
      <alignment horizontal="left" vertical="center" indent="1"/>
    </xf>
    <xf numFmtId="0" fontId="21" fillId="7" borderId="31" xfId="0" applyFont="1" applyFill="1" applyBorder="1" applyAlignment="1">
      <alignment horizontal="left" vertical="center" indent="1"/>
    </xf>
    <xf numFmtId="0" fontId="21" fillId="7" borderId="32" xfId="0" applyFont="1" applyFill="1" applyBorder="1" applyAlignment="1">
      <alignment vertical="center"/>
    </xf>
    <xf numFmtId="0" fontId="26" fillId="2" borderId="0" xfId="0" applyFont="1" applyBorder="1" applyAlignment="1">
      <alignment vertical="center"/>
    </xf>
    <xf numFmtId="0" fontId="28" fillId="0" borderId="4" xfId="1" applyFont="1" applyBorder="1" applyAlignment="1">
      <alignment horizontal="right" vertical="center"/>
    </xf>
    <xf numFmtId="0" fontId="23" fillId="8" borderId="49" xfId="0" applyFont="1" applyFill="1" applyBorder="1" applyAlignment="1">
      <alignment vertical="center"/>
    </xf>
    <xf numFmtId="0" fontId="23" fillId="8" borderId="26" xfId="0" applyFont="1" applyFill="1" applyBorder="1" applyAlignment="1">
      <alignment vertical="center"/>
    </xf>
    <xf numFmtId="0" fontId="3" fillId="0" borderId="38" xfId="3" applyFont="1" applyFill="1" applyBorder="1" applyAlignment="1">
      <alignment horizontal="center" vertical="center"/>
    </xf>
    <xf numFmtId="0" fontId="3" fillId="0" borderId="40" xfId="3" applyFont="1" applyFill="1" applyBorder="1" applyAlignment="1">
      <alignment horizontal="center" vertical="center"/>
    </xf>
    <xf numFmtId="0" fontId="3" fillId="0" borderId="42" xfId="3" applyFont="1" applyFill="1" applyBorder="1" applyAlignment="1">
      <alignment horizontal="center" vertical="center"/>
    </xf>
    <xf numFmtId="0" fontId="4" fillId="0" borderId="7" xfId="3" applyFont="1" applyFill="1" applyBorder="1" applyAlignment="1">
      <alignment vertical="center"/>
    </xf>
    <xf numFmtId="0" fontId="4" fillId="0" borderId="7" xfId="3" applyFont="1" applyFill="1" applyBorder="1" applyAlignment="1">
      <alignment horizontal="center" vertical="center"/>
    </xf>
    <xf numFmtId="0" fontId="4" fillId="0" borderId="43" xfId="3" applyFont="1" applyFill="1" applyBorder="1" applyAlignment="1">
      <alignment vertical="center"/>
    </xf>
    <xf numFmtId="0" fontId="25" fillId="2" borderId="2" xfId="0" applyFont="1" applyBorder="1" applyAlignment="1">
      <alignment horizontal="left" vertical="center"/>
    </xf>
    <xf numFmtId="0" fontId="32" fillId="6" borderId="14" xfId="3" applyFont="1" applyFill="1" applyBorder="1" applyAlignment="1">
      <alignment horizontal="center" vertical="center"/>
    </xf>
    <xf numFmtId="0" fontId="32" fillId="0" borderId="27" xfId="3" applyFont="1" applyFill="1" applyBorder="1" applyAlignment="1">
      <alignment horizontal="center" vertical="center"/>
    </xf>
    <xf numFmtId="0" fontId="32" fillId="0" borderId="14" xfId="3" applyFont="1" applyFill="1" applyBorder="1" applyAlignment="1">
      <alignment horizontal="center" vertical="center"/>
    </xf>
    <xf numFmtId="0" fontId="32" fillId="6" borderId="45" xfId="3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0" fontId="31" fillId="0" borderId="48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22" fillId="7" borderId="31" xfId="0" applyFont="1" applyFill="1" applyBorder="1" applyAlignment="1">
      <alignment horizontal="left" vertical="center" indent="1"/>
    </xf>
    <xf numFmtId="0" fontId="22" fillId="7" borderId="31" xfId="0" applyFont="1" applyFill="1" applyBorder="1" applyAlignment="1">
      <alignment vertical="center"/>
    </xf>
    <xf numFmtId="0" fontId="36" fillId="2" borderId="8" xfId="3" applyFont="1" applyBorder="1" applyAlignment="1">
      <alignment vertical="center" wrapText="1"/>
    </xf>
    <xf numFmtId="0" fontId="36" fillId="2" borderId="15" xfId="3" applyFont="1" applyBorder="1" applyAlignment="1">
      <alignment horizontal="center" vertical="center"/>
    </xf>
    <xf numFmtId="0" fontId="39" fillId="4" borderId="8" xfId="3" applyFont="1" applyFill="1" applyBorder="1" applyAlignment="1">
      <alignment horizontal="center" vertical="center"/>
    </xf>
    <xf numFmtId="0" fontId="36" fillId="2" borderId="8" xfId="3" applyFont="1" applyBorder="1" applyAlignment="1">
      <alignment horizontal="center" vertical="center"/>
    </xf>
    <xf numFmtId="0" fontId="36" fillId="5" borderId="9" xfId="3" applyFont="1" applyFill="1" applyBorder="1" applyAlignment="1">
      <alignment horizontal="center" vertical="center"/>
    </xf>
    <xf numFmtId="0" fontId="36" fillId="3" borderId="8" xfId="3" applyFont="1" applyFill="1" applyBorder="1" applyAlignment="1">
      <alignment horizontal="center" vertical="center"/>
    </xf>
    <xf numFmtId="0" fontId="36" fillId="6" borderId="9" xfId="3" applyFont="1" applyFill="1" applyBorder="1" applyAlignment="1">
      <alignment horizontal="center" vertical="center"/>
    </xf>
    <xf numFmtId="0" fontId="36" fillId="6" borderId="8" xfId="3" applyFont="1" applyFill="1" applyBorder="1" applyAlignment="1">
      <alignment horizontal="center" vertical="center"/>
    </xf>
    <xf numFmtId="0" fontId="36" fillId="0" borderId="9" xfId="3" applyFont="1" applyFill="1" applyBorder="1" applyAlignment="1">
      <alignment horizontal="center" vertical="center"/>
    </xf>
    <xf numFmtId="0" fontId="36" fillId="0" borderId="8" xfId="3" applyFont="1" applyFill="1" applyBorder="1" applyAlignment="1">
      <alignment horizontal="center" vertical="center"/>
    </xf>
    <xf numFmtId="0" fontId="36" fillId="6" borderId="12" xfId="3" applyFont="1" applyFill="1" applyBorder="1" applyAlignment="1">
      <alignment horizontal="center" vertical="center"/>
    </xf>
    <xf numFmtId="0" fontId="36" fillId="2" borderId="10" xfId="3" applyFont="1" applyBorder="1" applyAlignment="1">
      <alignment horizontal="center" vertical="center"/>
    </xf>
    <xf numFmtId="0" fontId="36" fillId="6" borderId="16" xfId="3" applyFont="1" applyFill="1" applyBorder="1" applyAlignment="1">
      <alignment horizontal="center" vertical="center"/>
    </xf>
    <xf numFmtId="0" fontId="36" fillId="6" borderId="10" xfId="3" applyFont="1" applyFill="1" applyBorder="1" applyAlignment="1">
      <alignment horizontal="center" vertical="center"/>
    </xf>
    <xf numFmtId="0" fontId="36" fillId="5" borderId="16" xfId="3" applyFont="1" applyFill="1" applyBorder="1" applyAlignment="1">
      <alignment horizontal="center" vertical="center"/>
    </xf>
    <xf numFmtId="0" fontId="36" fillId="3" borderId="10" xfId="3" applyFont="1" applyFill="1" applyBorder="1" applyAlignment="1">
      <alignment horizontal="center" vertical="center"/>
    </xf>
    <xf numFmtId="0" fontId="36" fillId="0" borderId="16" xfId="3" applyFont="1" applyFill="1" applyBorder="1" applyAlignment="1">
      <alignment horizontal="center" vertical="center"/>
    </xf>
    <xf numFmtId="0" fontId="36" fillId="0" borderId="10" xfId="3" applyFont="1" applyFill="1" applyBorder="1" applyAlignment="1">
      <alignment horizontal="center" vertical="center"/>
    </xf>
    <xf numFmtId="0" fontId="36" fillId="0" borderId="17" xfId="3" applyFont="1" applyFill="1" applyBorder="1" applyAlignment="1">
      <alignment horizontal="center" vertical="center"/>
    </xf>
    <xf numFmtId="0" fontId="36" fillId="6" borderId="11" xfId="3" applyFont="1" applyFill="1" applyBorder="1" applyAlignment="1">
      <alignment horizontal="center" vertical="center"/>
    </xf>
    <xf numFmtId="0" fontId="39" fillId="2" borderId="26" xfId="3" applyFont="1" applyBorder="1" applyAlignment="1">
      <alignment horizontal="center"/>
    </xf>
    <xf numFmtId="3" fontId="39" fillId="4" borderId="24" xfId="3" applyNumberFormat="1" applyFont="1" applyFill="1" applyBorder="1" applyAlignment="1">
      <alignment horizontal="center"/>
    </xf>
    <xf numFmtId="3" fontId="38" fillId="4" borderId="24" xfId="3" applyNumberFormat="1" applyFont="1" applyFill="1" applyBorder="1" applyAlignment="1">
      <alignment horizontal="center"/>
    </xf>
    <xf numFmtId="3" fontId="38" fillId="0" borderId="24" xfId="3" applyNumberFormat="1" applyFont="1" applyFill="1" applyBorder="1" applyAlignment="1">
      <alignment horizontal="center"/>
    </xf>
    <xf numFmtId="0" fontId="38" fillId="5" borderId="27" xfId="3" applyFont="1" applyFill="1" applyBorder="1" applyAlignment="1">
      <alignment horizontal="center"/>
    </xf>
    <xf numFmtId="0" fontId="38" fillId="3" borderId="24" xfId="3" applyFont="1" applyFill="1" applyBorder="1" applyAlignment="1">
      <alignment horizontal="center"/>
    </xf>
    <xf numFmtId="1" fontId="38" fillId="6" borderId="27" xfId="3" applyNumberFormat="1" applyFont="1" applyFill="1" applyBorder="1" applyAlignment="1">
      <alignment horizontal="center"/>
    </xf>
    <xf numFmtId="0" fontId="38" fillId="6" borderId="24" xfId="3" applyFont="1" applyFill="1" applyBorder="1" applyAlignment="1">
      <alignment horizontal="center"/>
    </xf>
    <xf numFmtId="0" fontId="38" fillId="0" borderId="27" xfId="3" applyFont="1" applyFill="1" applyBorder="1" applyAlignment="1">
      <alignment horizontal="center"/>
    </xf>
    <xf numFmtId="0" fontId="38" fillId="0" borderId="24" xfId="3" applyFont="1" applyFill="1" applyBorder="1" applyAlignment="1">
      <alignment horizontal="center"/>
    </xf>
    <xf numFmtId="0" fontId="38" fillId="6" borderId="27" xfId="3" applyFont="1" applyFill="1" applyBorder="1" applyAlignment="1">
      <alignment horizontal="center"/>
    </xf>
    <xf numFmtId="0" fontId="38" fillId="6" borderId="46" xfId="3" applyFont="1" applyFill="1" applyBorder="1" applyAlignment="1">
      <alignment horizontal="center"/>
    </xf>
    <xf numFmtId="0" fontId="40" fillId="2" borderId="0" xfId="3" applyFont="1" applyAlignment="1">
      <alignment vertical="center"/>
    </xf>
    <xf numFmtId="0" fontId="41" fillId="2" borderId="0" xfId="3" applyFont="1"/>
    <xf numFmtId="1" fontId="38" fillId="6" borderId="29" xfId="3" applyNumberFormat="1" applyFont="1" applyFill="1" applyBorder="1" applyAlignment="1">
      <alignment horizontal="center"/>
    </xf>
    <xf numFmtId="0" fontId="36" fillId="2" borderId="0" xfId="3" applyFont="1" applyAlignment="1">
      <alignment horizontal="center" vertical="center"/>
    </xf>
    <xf numFmtId="3" fontId="38" fillId="4" borderId="10" xfId="3" applyNumberFormat="1" applyFont="1" applyFill="1" applyBorder="1" applyAlignment="1">
      <alignment horizontal="center"/>
    </xf>
    <xf numFmtId="3" fontId="38" fillId="0" borderId="10" xfId="3" applyNumberFormat="1" applyFont="1" applyFill="1" applyBorder="1" applyAlignment="1">
      <alignment horizontal="center"/>
    </xf>
    <xf numFmtId="0" fontId="38" fillId="5" borderId="16" xfId="3" applyFont="1" applyFill="1" applyBorder="1" applyAlignment="1">
      <alignment horizontal="center"/>
    </xf>
    <xf numFmtId="0" fontId="38" fillId="3" borderId="10" xfId="3" applyFont="1" applyFill="1" applyBorder="1" applyAlignment="1">
      <alignment horizontal="center"/>
    </xf>
    <xf numFmtId="1" fontId="38" fillId="6" borderId="16" xfId="3" applyNumberFormat="1" applyFont="1" applyFill="1" applyBorder="1" applyAlignment="1">
      <alignment horizontal="center"/>
    </xf>
    <xf numFmtId="1" fontId="38" fillId="6" borderId="48" xfId="3" applyNumberFormat="1" applyFont="1" applyFill="1" applyBorder="1" applyAlignment="1">
      <alignment horizontal="center"/>
    </xf>
    <xf numFmtId="0" fontId="38" fillId="0" borderId="16" xfId="3" applyFont="1" applyFill="1" applyBorder="1" applyAlignment="1">
      <alignment horizontal="center"/>
    </xf>
    <xf numFmtId="0" fontId="38" fillId="6" borderId="16" xfId="3" applyFont="1" applyFill="1" applyBorder="1" applyAlignment="1">
      <alignment horizontal="center"/>
    </xf>
    <xf numFmtId="0" fontId="38" fillId="6" borderId="10" xfId="3" applyFont="1" applyFill="1" applyBorder="1" applyAlignment="1">
      <alignment horizontal="center"/>
    </xf>
    <xf numFmtId="0" fontId="38" fillId="6" borderId="11" xfId="3" applyFont="1" applyFill="1" applyBorder="1" applyAlignment="1">
      <alignment horizontal="center"/>
    </xf>
    <xf numFmtId="0" fontId="36" fillId="2" borderId="0" xfId="3" applyFont="1" applyAlignment="1">
      <alignment vertical="center"/>
    </xf>
    <xf numFmtId="0" fontId="36" fillId="2" borderId="0" xfId="0" applyFont="1" applyAlignment="1">
      <alignment horizontal="left" vertical="center"/>
    </xf>
    <xf numFmtId="0" fontId="39" fillId="2" borderId="47" xfId="3" applyFont="1" applyBorder="1" applyAlignment="1">
      <alignment horizontal="center"/>
    </xf>
    <xf numFmtId="0" fontId="36" fillId="2" borderId="0" xfId="0" applyFont="1"/>
    <xf numFmtId="3" fontId="21" fillId="0" borderId="0" xfId="3" applyNumberFormat="1" applyFont="1" applyFill="1" applyBorder="1" applyAlignment="1">
      <alignment horizontal="center"/>
    </xf>
    <xf numFmtId="0" fontId="21" fillId="0" borderId="0" xfId="3" applyFont="1" applyFill="1" applyBorder="1" applyAlignment="1">
      <alignment horizontal="center"/>
    </xf>
    <xf numFmtId="1" fontId="21" fillId="0" borderId="0" xfId="3" applyNumberFormat="1" applyFont="1" applyFill="1" applyBorder="1" applyAlignment="1">
      <alignment horizontal="center"/>
    </xf>
    <xf numFmtId="0" fontId="21" fillId="0" borderId="2" xfId="3" applyFont="1" applyFill="1" applyBorder="1" applyAlignment="1">
      <alignment horizontal="center"/>
    </xf>
    <xf numFmtId="0" fontId="43" fillId="3" borderId="10" xfId="3" applyFont="1" applyFill="1" applyBorder="1" applyAlignment="1">
      <alignment horizontal="center" vertical="center"/>
    </xf>
    <xf numFmtId="3" fontId="3" fillId="2" borderId="21" xfId="0" applyNumberFormat="1" applyFont="1" applyBorder="1" applyAlignment="1">
      <alignment horizontal="centerContinuous"/>
    </xf>
    <xf numFmtId="0" fontId="44" fillId="2" borderId="25" xfId="0" applyFont="1" applyBorder="1" applyAlignment="1">
      <alignment horizontal="left" vertical="top"/>
    </xf>
    <xf numFmtId="0" fontId="46" fillId="2" borderId="2" xfId="0" applyFont="1" applyBorder="1" applyAlignment="1">
      <alignment vertical="center"/>
    </xf>
    <xf numFmtId="0" fontId="44" fillId="2" borderId="0" xfId="0" applyFont="1" applyBorder="1"/>
    <xf numFmtId="0" fontId="20" fillId="0" borderId="0" xfId="2" applyFont="1" applyBorder="1" applyAlignment="1"/>
    <xf numFmtId="0" fontId="27" fillId="2" borderId="3" xfId="0" applyFont="1" applyBorder="1" applyAlignment="1">
      <alignment vertical="center"/>
    </xf>
    <xf numFmtId="3" fontId="23" fillId="4" borderId="14" xfId="0" applyNumberFormat="1" applyFont="1" applyFill="1" applyBorder="1" applyAlignment="1">
      <alignment horizontal="center" textRotation="90" readingOrder="1"/>
    </xf>
    <xf numFmtId="3" fontId="23" fillId="8" borderId="14" xfId="0" applyNumberFormat="1" applyFont="1" applyFill="1" applyBorder="1" applyAlignment="1">
      <alignment horizontal="center" textRotation="90" readingOrder="1"/>
    </xf>
    <xf numFmtId="3" fontId="23" fillId="3" borderId="14" xfId="0" applyNumberFormat="1" applyFont="1" applyFill="1" applyBorder="1" applyAlignment="1">
      <alignment horizontal="center" textRotation="90" readingOrder="1"/>
    </xf>
    <xf numFmtId="3" fontId="23" fillId="5" borderId="29" xfId="0" applyNumberFormat="1" applyFont="1" applyFill="1" applyBorder="1" applyAlignment="1">
      <alignment horizontal="center" textRotation="90" readingOrder="1"/>
    </xf>
    <xf numFmtId="3" fontId="23" fillId="8" borderId="45" xfId="0" applyNumberFormat="1" applyFont="1" applyFill="1" applyBorder="1" applyAlignment="1">
      <alignment horizontal="center" textRotation="90" readingOrder="1"/>
    </xf>
    <xf numFmtId="0" fontId="4" fillId="2" borderId="38" xfId="3" applyFont="1" applyBorder="1"/>
    <xf numFmtId="0" fontId="4" fillId="0" borderId="7" xfId="3" applyFont="1" applyFill="1" applyBorder="1" applyAlignment="1">
      <alignment horizontal="left" vertical="center"/>
    </xf>
    <xf numFmtId="0" fontId="0" fillId="0" borderId="53" xfId="3" applyFont="1" applyFill="1" applyBorder="1" applyAlignment="1">
      <alignment horizontal="center" vertical="center"/>
    </xf>
    <xf numFmtId="0" fontId="32" fillId="6" borderId="61" xfId="3" applyFont="1" applyFill="1" applyBorder="1" applyAlignment="1">
      <alignment horizontal="center" vertical="center"/>
    </xf>
    <xf numFmtId="0" fontId="32" fillId="0" borderId="29" xfId="3" applyFont="1" applyFill="1" applyBorder="1" applyAlignment="1">
      <alignment horizontal="center" vertical="center"/>
    </xf>
    <xf numFmtId="0" fontId="32" fillId="0" borderId="66" xfId="3" applyFont="1" applyFill="1" applyBorder="1" applyAlignment="1">
      <alignment horizontal="center" vertical="center"/>
    </xf>
    <xf numFmtId="0" fontId="32" fillId="0" borderId="67" xfId="3" applyFont="1" applyFill="1" applyBorder="1" applyAlignment="1">
      <alignment horizontal="center" vertical="center"/>
    </xf>
    <xf numFmtId="0" fontId="37" fillId="2" borderId="20" xfId="3" applyFont="1" applyBorder="1" applyAlignment="1">
      <alignment horizontal="left" vertical="center"/>
    </xf>
    <xf numFmtId="0" fontId="36" fillId="2" borderId="20" xfId="3" applyFont="1" applyBorder="1" applyAlignment="1">
      <alignment horizontal="left" vertical="center"/>
    </xf>
    <xf numFmtId="0" fontId="39" fillId="2" borderId="53" xfId="3" applyFont="1" applyBorder="1" applyAlignment="1">
      <alignment horizontal="left"/>
    </xf>
    <xf numFmtId="0" fontId="36" fillId="3" borderId="68" xfId="3" applyFont="1" applyFill="1" applyBorder="1" applyAlignment="1">
      <alignment horizontal="center" vertical="center"/>
    </xf>
    <xf numFmtId="0" fontId="39" fillId="4" borderId="10" xfId="3" applyFont="1" applyFill="1" applyBorder="1" applyAlignment="1">
      <alignment horizontal="center" vertical="center"/>
    </xf>
    <xf numFmtId="0" fontId="36" fillId="2" borderId="69" xfId="3" applyFont="1" applyBorder="1" applyAlignment="1">
      <alignment horizontal="center" vertical="center"/>
    </xf>
    <xf numFmtId="0" fontId="36" fillId="3" borderId="64" xfId="3" applyFont="1" applyFill="1" applyBorder="1" applyAlignment="1">
      <alignment horizontal="center" vertical="center"/>
    </xf>
    <xf numFmtId="0" fontId="36" fillId="2" borderId="70" xfId="3" applyFont="1" applyBorder="1" applyAlignment="1">
      <alignment horizontal="center" vertical="center"/>
    </xf>
    <xf numFmtId="3" fontId="39" fillId="3" borderId="59" xfId="3" applyNumberFormat="1" applyFont="1" applyFill="1" applyBorder="1" applyAlignment="1">
      <alignment horizontal="center"/>
    </xf>
    <xf numFmtId="3" fontId="38" fillId="0" borderId="60" xfId="3" applyNumberFormat="1" applyFont="1" applyFill="1" applyBorder="1" applyAlignment="1">
      <alignment horizontal="center"/>
    </xf>
    <xf numFmtId="0" fontId="36" fillId="6" borderId="20" xfId="3" applyFont="1" applyFill="1" applyBorder="1" applyAlignment="1">
      <alignment horizontal="center" vertical="center"/>
    </xf>
    <xf numFmtId="0" fontId="36" fillId="5" borderId="68" xfId="3" applyFont="1" applyFill="1" applyBorder="1" applyAlignment="1">
      <alignment horizontal="center" vertical="center"/>
    </xf>
    <xf numFmtId="0" fontId="36" fillId="0" borderId="69" xfId="3" applyFont="1" applyFill="1" applyBorder="1" applyAlignment="1">
      <alignment horizontal="center" vertical="center"/>
    </xf>
    <xf numFmtId="0" fontId="36" fillId="5" borderId="64" xfId="3" applyFont="1" applyFill="1" applyBorder="1" applyAlignment="1">
      <alignment horizontal="center" vertical="center"/>
    </xf>
    <xf numFmtId="0" fontId="36" fillId="0" borderId="70" xfId="3" applyFont="1" applyFill="1" applyBorder="1" applyAlignment="1">
      <alignment horizontal="center" vertical="center"/>
    </xf>
    <xf numFmtId="0" fontId="38" fillId="5" borderId="71" xfId="3" applyFont="1" applyFill="1" applyBorder="1" applyAlignment="1">
      <alignment horizontal="center"/>
    </xf>
    <xf numFmtId="0" fontId="38" fillId="0" borderId="60" xfId="3" applyFont="1" applyFill="1" applyBorder="1" applyAlignment="1">
      <alignment horizontal="center"/>
    </xf>
    <xf numFmtId="0" fontId="36" fillId="2" borderId="20" xfId="3" applyFont="1" applyBorder="1" applyAlignment="1">
      <alignment vertical="center"/>
    </xf>
    <xf numFmtId="3" fontId="38" fillId="3" borderId="59" xfId="3" applyNumberFormat="1" applyFont="1" applyFill="1" applyBorder="1" applyAlignment="1">
      <alignment horizontal="center"/>
    </xf>
    <xf numFmtId="0" fontId="36" fillId="6" borderId="17" xfId="3" applyFont="1" applyFill="1" applyBorder="1" applyAlignment="1">
      <alignment horizontal="center" vertical="center"/>
    </xf>
    <xf numFmtId="0" fontId="36" fillId="2" borderId="20" xfId="3" applyFont="1" applyBorder="1" applyAlignment="1">
      <alignment horizontal="left" vertical="center" wrapText="1"/>
    </xf>
    <xf numFmtId="0" fontId="39" fillId="2" borderId="72" xfId="3" applyFont="1" applyBorder="1" applyAlignment="1">
      <alignment horizontal="center"/>
    </xf>
    <xf numFmtId="3" fontId="38" fillId="3" borderId="71" xfId="3" applyNumberFormat="1" applyFont="1" applyFill="1" applyBorder="1" applyAlignment="1">
      <alignment horizontal="center"/>
    </xf>
    <xf numFmtId="3" fontId="38" fillId="4" borderId="14" xfId="3" applyNumberFormat="1" applyFont="1" applyFill="1" applyBorder="1" applyAlignment="1">
      <alignment horizontal="center"/>
    </xf>
    <xf numFmtId="3" fontId="38" fillId="0" borderId="14" xfId="3" applyNumberFormat="1" applyFont="1" applyFill="1" applyBorder="1" applyAlignment="1">
      <alignment horizontal="center"/>
    </xf>
    <xf numFmtId="3" fontId="38" fillId="0" borderId="67" xfId="3" applyNumberFormat="1" applyFont="1" applyFill="1" applyBorder="1" applyAlignment="1">
      <alignment horizontal="center"/>
    </xf>
    <xf numFmtId="0" fontId="38" fillId="5" borderId="13" xfId="3" applyFont="1" applyFill="1" applyBorder="1" applyAlignment="1">
      <alignment horizontal="center"/>
    </xf>
    <xf numFmtId="0" fontId="38" fillId="3" borderId="14" xfId="3" applyFont="1" applyFill="1" applyBorder="1" applyAlignment="1">
      <alignment horizontal="center"/>
    </xf>
    <xf numFmtId="1" fontId="38" fillId="6" borderId="13" xfId="3" applyNumberFormat="1" applyFont="1" applyFill="1" applyBorder="1" applyAlignment="1">
      <alignment horizontal="center"/>
    </xf>
    <xf numFmtId="0" fontId="38" fillId="6" borderId="14" xfId="3" applyFont="1" applyFill="1" applyBorder="1" applyAlignment="1">
      <alignment horizontal="center"/>
    </xf>
    <xf numFmtId="0" fontId="38" fillId="0" borderId="13" xfId="3" applyFont="1" applyFill="1" applyBorder="1" applyAlignment="1">
      <alignment horizontal="center"/>
    </xf>
    <xf numFmtId="0" fontId="38" fillId="0" borderId="14" xfId="3" applyFont="1" applyFill="1" applyBorder="1" applyAlignment="1">
      <alignment horizontal="center"/>
    </xf>
    <xf numFmtId="0" fontId="38" fillId="0" borderId="67" xfId="3" applyFont="1" applyFill="1" applyBorder="1" applyAlignment="1">
      <alignment horizontal="center"/>
    </xf>
    <xf numFmtId="0" fontId="38" fillId="6" borderId="13" xfId="3" applyFont="1" applyFill="1" applyBorder="1" applyAlignment="1">
      <alignment horizontal="center"/>
    </xf>
    <xf numFmtId="0" fontId="38" fillId="6" borderId="45" xfId="3" applyFont="1" applyFill="1" applyBorder="1" applyAlignment="1">
      <alignment horizontal="center"/>
    </xf>
    <xf numFmtId="3" fontId="23" fillId="5" borderId="27" xfId="0" applyNumberFormat="1" applyFont="1" applyFill="1" applyBorder="1" applyAlignment="1">
      <alignment horizontal="center" textRotation="90" readingOrder="1"/>
    </xf>
    <xf numFmtId="0" fontId="2" fillId="0" borderId="73" xfId="0" applyFont="1" applyFill="1" applyBorder="1" applyAlignment="1">
      <alignment horizontal="center" vertical="center"/>
    </xf>
    <xf numFmtId="0" fontId="31" fillId="0" borderId="69" xfId="0" applyFont="1" applyFill="1" applyBorder="1" applyAlignment="1">
      <alignment horizontal="center" vertical="center"/>
    </xf>
    <xf numFmtId="3" fontId="23" fillId="3" borderId="71" xfId="0" applyNumberFormat="1" applyFont="1" applyFill="1" applyBorder="1" applyAlignment="1">
      <alignment horizontal="center" textRotation="90" readingOrder="1"/>
    </xf>
    <xf numFmtId="3" fontId="23" fillId="8" borderId="67" xfId="0" applyNumberFormat="1" applyFont="1" applyFill="1" applyBorder="1" applyAlignment="1">
      <alignment horizontal="center" textRotation="90" readingOrder="1"/>
    </xf>
    <xf numFmtId="0" fontId="31" fillId="0" borderId="17" xfId="0" applyFont="1" applyFill="1" applyBorder="1" applyAlignment="1">
      <alignment horizontal="center" vertical="center"/>
    </xf>
    <xf numFmtId="3" fontId="23" fillId="8" borderId="61" xfId="0" applyNumberFormat="1" applyFont="1" applyFill="1" applyBorder="1" applyAlignment="1">
      <alignment horizontal="center" textRotation="90" readingOrder="1"/>
    </xf>
    <xf numFmtId="0" fontId="31" fillId="0" borderId="73" xfId="0" applyFont="1" applyFill="1" applyBorder="1" applyAlignment="1">
      <alignment horizontal="center" vertical="center"/>
    </xf>
    <xf numFmtId="3" fontId="23" fillId="5" borderId="66" xfId="0" applyNumberFormat="1" applyFont="1" applyFill="1" applyBorder="1" applyAlignment="1">
      <alignment horizontal="center" textRotation="90" readingOrder="1"/>
    </xf>
    <xf numFmtId="0" fontId="36" fillId="2" borderId="20" xfId="3" applyFont="1" applyBorder="1" applyAlignment="1">
      <alignment vertical="center" wrapText="1"/>
    </xf>
    <xf numFmtId="0" fontId="42" fillId="2" borderId="20" xfId="3" applyFont="1" applyBorder="1" applyAlignment="1">
      <alignment vertical="center"/>
    </xf>
    <xf numFmtId="0" fontId="37" fillId="2" borderId="20" xfId="3" applyFont="1" applyBorder="1" applyAlignment="1">
      <alignment vertical="center" wrapText="1"/>
    </xf>
    <xf numFmtId="0" fontId="39" fillId="2" borderId="48" xfId="3" applyFont="1" applyBorder="1" applyAlignment="1">
      <alignment horizontal="left"/>
    </xf>
    <xf numFmtId="3" fontId="38" fillId="3" borderId="68" xfId="3" applyNumberFormat="1" applyFont="1" applyFill="1" applyBorder="1" applyAlignment="1">
      <alignment horizontal="center"/>
    </xf>
    <xf numFmtId="3" fontId="38" fillId="0" borderId="69" xfId="3" applyNumberFormat="1" applyFont="1" applyFill="1" applyBorder="1" applyAlignment="1">
      <alignment horizontal="center"/>
    </xf>
    <xf numFmtId="0" fontId="38" fillId="5" borderId="68" xfId="3" applyFont="1" applyFill="1" applyBorder="1" applyAlignment="1">
      <alignment horizontal="center"/>
    </xf>
    <xf numFmtId="0" fontId="38" fillId="0" borderId="74" xfId="3" applyFont="1" applyFill="1" applyBorder="1" applyAlignment="1">
      <alignment horizontal="center"/>
    </xf>
    <xf numFmtId="3" fontId="23" fillId="4" borderId="14" xfId="0" applyNumberFormat="1" applyFont="1" applyFill="1" applyBorder="1" applyAlignment="1">
      <alignment horizontal="center" textRotation="90"/>
    </xf>
    <xf numFmtId="0" fontId="36" fillId="6" borderId="69" xfId="3" applyFont="1" applyFill="1" applyBorder="1" applyAlignment="1">
      <alignment horizontal="center" vertical="center"/>
    </xf>
    <xf numFmtId="1" fontId="38" fillId="6" borderId="74" xfId="3" applyNumberFormat="1" applyFont="1" applyFill="1" applyBorder="1" applyAlignment="1">
      <alignment horizontal="center"/>
    </xf>
    <xf numFmtId="0" fontId="38" fillId="0" borderId="48" xfId="3" applyFont="1" applyFill="1" applyBorder="1" applyAlignment="1">
      <alignment horizontal="center"/>
    </xf>
    <xf numFmtId="0" fontId="2" fillId="2" borderId="75" xfId="0" applyFont="1" applyBorder="1"/>
    <xf numFmtId="0" fontId="2" fillId="2" borderId="76" xfId="0" applyFont="1" applyBorder="1"/>
    <xf numFmtId="0" fontId="2" fillId="2" borderId="76" xfId="0" applyFont="1" applyBorder="1" applyAlignment="1">
      <alignment horizontal="center"/>
    </xf>
    <xf numFmtId="0" fontId="2" fillId="2" borderId="77" xfId="0" applyFont="1" applyBorder="1" applyAlignment="1">
      <alignment horizontal="center"/>
    </xf>
    <xf numFmtId="0" fontId="36" fillId="0" borderId="8" xfId="3" applyFont="1" applyFill="1" applyBorder="1" applyAlignment="1">
      <alignment vertical="center"/>
    </xf>
    <xf numFmtId="0" fontId="15" fillId="0" borderId="35" xfId="1" applyFont="1" applyBorder="1" applyAlignment="1">
      <alignment horizontal="left" vertical="center"/>
    </xf>
    <xf numFmtId="0" fontId="18" fillId="0" borderId="36" xfId="3" applyFont="1" applyFill="1" applyBorder="1" applyAlignment="1">
      <alignment horizontal="center" vertical="center"/>
    </xf>
    <xf numFmtId="0" fontId="18" fillId="0" borderId="5" xfId="3" applyFont="1" applyFill="1" applyBorder="1" applyAlignment="1">
      <alignment horizontal="center" vertical="center"/>
    </xf>
    <xf numFmtId="0" fontId="18" fillId="0" borderId="23" xfId="3" applyFont="1" applyFill="1" applyBorder="1" applyAlignment="1">
      <alignment horizontal="center" vertical="center"/>
    </xf>
    <xf numFmtId="0" fontId="18" fillId="0" borderId="37" xfId="3" applyFont="1" applyFill="1" applyBorder="1" applyAlignment="1">
      <alignment horizontal="center" vertical="center"/>
    </xf>
    <xf numFmtId="0" fontId="18" fillId="0" borderId="51" xfId="3" applyFont="1" applyFill="1" applyBorder="1" applyAlignment="1">
      <alignment horizontal="center" vertical="center"/>
    </xf>
    <xf numFmtId="0" fontId="18" fillId="0" borderId="28" xfId="3" applyFont="1" applyFill="1" applyBorder="1" applyAlignment="1">
      <alignment horizontal="center" vertical="center"/>
    </xf>
    <xf numFmtId="0" fontId="18" fillId="3" borderId="54" xfId="3" applyFont="1" applyFill="1" applyBorder="1" applyAlignment="1">
      <alignment horizontal="center" vertical="center" textRotation="90"/>
    </xf>
    <xf numFmtId="0" fontId="18" fillId="3" borderId="56" xfId="3" applyFont="1" applyFill="1" applyBorder="1" applyAlignment="1">
      <alignment horizontal="center" vertical="center" textRotation="90"/>
    </xf>
    <xf numFmtId="0" fontId="18" fillId="3" borderId="59" xfId="3" applyFont="1" applyFill="1" applyBorder="1" applyAlignment="1">
      <alignment horizontal="center" vertical="center" textRotation="90"/>
    </xf>
    <xf numFmtId="0" fontId="35" fillId="6" borderId="20" xfId="3" applyFont="1" applyFill="1" applyBorder="1" applyAlignment="1">
      <alignment horizontal="center" vertical="center"/>
    </xf>
    <xf numFmtId="0" fontId="35" fillId="6" borderId="7" xfId="3" applyFont="1" applyFill="1" applyBorder="1" applyAlignment="1">
      <alignment horizontal="center" vertical="center"/>
    </xf>
    <xf numFmtId="0" fontId="20" fillId="0" borderId="6" xfId="3" applyFont="1" applyFill="1" applyBorder="1" applyAlignment="1">
      <alignment horizontal="center" vertical="top" textRotation="90"/>
    </xf>
    <xf numFmtId="0" fontId="20" fillId="0" borderId="24" xfId="3" applyFont="1" applyFill="1" applyBorder="1" applyAlignment="1">
      <alignment horizontal="center" vertical="top" textRotation="90"/>
    </xf>
    <xf numFmtId="0" fontId="20" fillId="0" borderId="58" xfId="3" applyFont="1" applyFill="1" applyBorder="1" applyAlignment="1">
      <alignment horizontal="center" vertical="top" textRotation="90"/>
    </xf>
    <xf numFmtId="0" fontId="20" fillId="0" borderId="60" xfId="3" applyFont="1" applyFill="1" applyBorder="1" applyAlignment="1">
      <alignment horizontal="center" vertical="top" textRotation="90"/>
    </xf>
    <xf numFmtId="0" fontId="15" fillId="6" borderId="19" xfId="3" applyFont="1" applyFill="1" applyBorder="1" applyAlignment="1">
      <alignment horizontal="center" vertical="center"/>
    </xf>
    <xf numFmtId="0" fontId="15" fillId="6" borderId="39" xfId="3" applyFont="1" applyFill="1" applyBorder="1" applyAlignment="1">
      <alignment horizontal="center" vertical="center"/>
    </xf>
    <xf numFmtId="0" fontId="18" fillId="5" borderId="52" xfId="3" applyFont="1" applyFill="1" applyBorder="1" applyAlignment="1">
      <alignment horizontal="center" vertical="center" textRotation="90"/>
    </xf>
    <xf numFmtId="0" fontId="18" fillId="5" borderId="9" xfId="3" applyFont="1" applyFill="1" applyBorder="1" applyAlignment="1">
      <alignment horizontal="center" vertical="center" textRotation="90"/>
    </xf>
    <xf numFmtId="0" fontId="18" fillId="3" borderId="18" xfId="3" applyFont="1" applyFill="1" applyBorder="1" applyAlignment="1">
      <alignment horizontal="center" vertical="center"/>
    </xf>
    <xf numFmtId="0" fontId="18" fillId="3" borderId="8" xfId="3" applyFont="1" applyFill="1" applyBorder="1" applyAlignment="1">
      <alignment horizontal="center" vertical="center"/>
    </xf>
    <xf numFmtId="0" fontId="18" fillId="0" borderId="38" xfId="3" applyFont="1" applyFill="1" applyBorder="1" applyAlignment="1">
      <alignment horizontal="center" vertical="center"/>
    </xf>
    <xf numFmtId="0" fontId="18" fillId="0" borderId="55" xfId="3" applyFont="1" applyFill="1" applyBorder="1" applyAlignment="1">
      <alignment horizontal="center" vertical="center"/>
    </xf>
    <xf numFmtId="0" fontId="29" fillId="0" borderId="51" xfId="3" applyFont="1" applyFill="1" applyBorder="1" applyAlignment="1">
      <alignment horizontal="center" vertical="center"/>
    </xf>
    <xf numFmtId="0" fontId="29" fillId="0" borderId="0" xfId="3" applyFont="1" applyFill="1" applyBorder="1" applyAlignment="1">
      <alignment horizontal="center" vertical="center"/>
    </xf>
    <xf numFmtId="0" fontId="29" fillId="0" borderId="57" xfId="3" applyFont="1" applyFill="1" applyBorder="1" applyAlignment="1">
      <alignment horizontal="center" vertical="center"/>
    </xf>
    <xf numFmtId="0" fontId="18" fillId="4" borderId="6" xfId="3" applyFont="1" applyFill="1" applyBorder="1" applyAlignment="1">
      <alignment horizontal="center" vertical="center" textRotation="90"/>
    </xf>
    <xf numFmtId="0" fontId="18" fillId="4" borderId="24" xfId="3" applyFont="1" applyFill="1" applyBorder="1" applyAlignment="1">
      <alignment horizontal="center" vertical="center" textRotation="90"/>
    </xf>
    <xf numFmtId="0" fontId="20" fillId="0" borderId="6" xfId="3" quotePrefix="1" applyFont="1" applyFill="1" applyBorder="1" applyAlignment="1">
      <alignment horizontal="center" vertical="top" textRotation="90"/>
    </xf>
    <xf numFmtId="0" fontId="20" fillId="0" borderId="24" xfId="3" quotePrefix="1" applyFont="1" applyFill="1" applyBorder="1" applyAlignment="1">
      <alignment horizontal="center" vertical="top" textRotation="90"/>
    </xf>
    <xf numFmtId="0" fontId="15" fillId="0" borderId="35" xfId="1" applyFont="1" applyBorder="1" applyAlignment="1">
      <alignment horizontal="right" vertical="center"/>
    </xf>
    <xf numFmtId="0" fontId="18" fillId="5" borderId="62" xfId="3" applyFont="1" applyFill="1" applyBorder="1" applyAlignment="1">
      <alignment horizontal="center" vertical="center" textRotation="90"/>
    </xf>
    <xf numFmtId="0" fontId="18" fillId="5" borderId="64" xfId="3" applyFont="1" applyFill="1" applyBorder="1" applyAlignment="1">
      <alignment horizontal="center" vertical="center" textRotation="90"/>
    </xf>
    <xf numFmtId="0" fontId="23" fillId="8" borderId="39" xfId="0" applyFont="1" applyFill="1" applyBorder="1" applyAlignment="1">
      <alignment horizontal="left" vertical="center"/>
    </xf>
    <xf numFmtId="0" fontId="23" fillId="8" borderId="29" xfId="0" applyFont="1" applyFill="1" applyBorder="1" applyAlignment="1">
      <alignment horizontal="left" vertical="center"/>
    </xf>
    <xf numFmtId="0" fontId="35" fillId="6" borderId="43" xfId="3" applyFont="1" applyFill="1" applyBorder="1" applyAlignment="1">
      <alignment horizontal="center" vertical="center"/>
    </xf>
    <xf numFmtId="0" fontId="15" fillId="0" borderId="19" xfId="3" applyFont="1" applyFill="1" applyBorder="1" applyAlignment="1">
      <alignment horizontal="center" vertical="center"/>
    </xf>
    <xf numFmtId="0" fontId="15" fillId="0" borderId="39" xfId="3" applyFont="1" applyFill="1" applyBorder="1" applyAlignment="1">
      <alignment horizontal="center" vertical="center"/>
    </xf>
    <xf numFmtId="0" fontId="15" fillId="0" borderId="63" xfId="3" applyFont="1" applyFill="1" applyBorder="1" applyAlignment="1">
      <alignment horizontal="center" vertical="center"/>
    </xf>
    <xf numFmtId="0" fontId="15" fillId="6" borderId="44" xfId="3" applyFont="1" applyFill="1" applyBorder="1" applyAlignment="1">
      <alignment horizontal="center" vertical="center"/>
    </xf>
    <xf numFmtId="0" fontId="35" fillId="0" borderId="20" xfId="3" applyFont="1" applyFill="1" applyBorder="1" applyAlignment="1">
      <alignment horizontal="center" vertical="center"/>
    </xf>
    <xf numFmtId="0" fontId="35" fillId="0" borderId="7" xfId="3" applyFont="1" applyFill="1" applyBorder="1" applyAlignment="1">
      <alignment horizontal="center" vertical="center"/>
    </xf>
    <xf numFmtId="0" fontId="35" fillId="0" borderId="65" xfId="3" applyFont="1" applyFill="1" applyBorder="1" applyAlignment="1">
      <alignment horizontal="center" vertical="center"/>
    </xf>
  </cellXfs>
  <cellStyles count="7">
    <cellStyle name="Normalny" xfId="0" builtinId="0"/>
    <cellStyle name="Normalny 2" xfId="2" xr:uid="{00000000-0005-0000-0000-000001000000}"/>
    <cellStyle name="Normalny 3" xfId="1" xr:uid="{00000000-0005-0000-0000-000002000000}"/>
    <cellStyle name="Normalny 4" xfId="4" xr:uid="{00000000-0005-0000-0000-000003000000}"/>
    <cellStyle name="Normalny 5" xfId="5" xr:uid="{00000000-0005-0000-0000-000004000000}"/>
    <cellStyle name="Normalny 6" xfId="6" xr:uid="{00000000-0005-0000-0000-000005000000}"/>
    <cellStyle name="Normalny_Kom_Dyd_Milec_I i IIst_stac_MiBM_ZiIP_MCH_RWkwiecień2008" xfId="3" xr:uid="{00000000-0005-0000-0000-000006000000}"/>
  </cellStyles>
  <dxfs count="0"/>
  <tableStyles count="0" defaultTableStyle="TableStyleMedium9" defaultPivotStyle="PivotStyleLight16"/>
  <colors>
    <mruColors>
      <color rgb="FF000080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50144</xdr:colOff>
      <xdr:row>0</xdr:row>
      <xdr:rowOff>188006</xdr:rowOff>
    </xdr:from>
    <xdr:to>
      <xdr:col>1</xdr:col>
      <xdr:colOff>1493573</xdr:colOff>
      <xdr:row>4</xdr:row>
      <xdr:rowOff>240284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93" y="188006"/>
          <a:ext cx="1443429" cy="1443429"/>
        </a:xfrm>
        <a:prstGeom prst="rect">
          <a:avLst/>
        </a:prstGeom>
        <a:effectLst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70"/>
  <sheetViews>
    <sheetView showGridLines="0" showZeros="0" tabSelected="1" zoomScale="60" zoomScaleNormal="60" zoomScaleSheetLayoutView="70" workbookViewId="0">
      <selection activeCell="O12" sqref="O12"/>
    </sheetView>
  </sheetViews>
  <sheetFormatPr defaultColWidth="9.109375" defaultRowHeight="13.2"/>
  <cols>
    <col min="1" max="1" width="7.6640625" style="1" customWidth="1"/>
    <col min="2" max="2" width="80.6640625" style="1" customWidth="1"/>
    <col min="3" max="3" width="5.6640625" style="3" customWidth="1"/>
    <col min="4" max="4" width="8.6640625" style="3" customWidth="1"/>
    <col min="5" max="26" width="6.33203125" style="3" customWidth="1"/>
    <col min="27" max="16384" width="9.109375" style="1"/>
  </cols>
  <sheetData>
    <row r="1" spans="1:26" s="7" customFormat="1" ht="31.5" customHeight="1" thickTop="1">
      <c r="A1" s="36"/>
      <c r="B1" s="9"/>
      <c r="C1" s="23"/>
      <c r="D1" s="23"/>
      <c r="E1" s="65"/>
      <c r="F1" s="65"/>
      <c r="G1" s="65"/>
      <c r="H1" s="65"/>
      <c r="I1" s="65"/>
      <c r="J1" s="65"/>
      <c r="K1" s="23"/>
      <c r="L1" s="153"/>
      <c r="M1" s="23"/>
      <c r="N1" s="23"/>
      <c r="O1" s="23"/>
      <c r="P1" s="23"/>
      <c r="Q1" s="23"/>
      <c r="R1" s="23"/>
      <c r="S1" s="23"/>
      <c r="T1" s="23"/>
      <c r="U1" s="18"/>
      <c r="V1" s="18"/>
      <c r="W1" s="18"/>
      <c r="X1" s="18"/>
      <c r="Y1" s="18"/>
      <c r="Z1" s="73" t="s">
        <v>107</v>
      </c>
    </row>
    <row r="2" spans="1:26" s="7" customFormat="1" ht="31.5" customHeight="1">
      <c r="A2" s="67"/>
      <c r="B2" s="10"/>
      <c r="C2" s="72" t="s">
        <v>98</v>
      </c>
      <c r="D2" s="66"/>
      <c r="E2" s="39"/>
      <c r="F2" s="39"/>
      <c r="G2" s="39"/>
      <c r="H2" s="66"/>
      <c r="I2" s="66"/>
      <c r="J2" s="66"/>
      <c r="K2" s="66"/>
      <c r="L2" s="39"/>
      <c r="M2" s="39"/>
      <c r="N2" s="82" t="s">
        <v>75</v>
      </c>
      <c r="O2" s="39"/>
      <c r="P2" s="19"/>
      <c r="Q2" s="19"/>
      <c r="R2" s="19"/>
      <c r="S2" s="19"/>
      <c r="T2" s="19"/>
      <c r="U2" s="19"/>
      <c r="V2" s="19"/>
      <c r="W2" s="19"/>
      <c r="X2" s="19"/>
      <c r="Y2" s="19"/>
      <c r="Z2" s="68"/>
    </row>
    <row r="3" spans="1:26" s="7" customFormat="1" ht="26.4" customHeight="1">
      <c r="A3" s="11"/>
      <c r="B3" s="12"/>
      <c r="C3" s="39"/>
      <c r="D3" s="39"/>
      <c r="E3" s="22" t="s">
        <v>112</v>
      </c>
      <c r="F3" s="258">
        <v>2022</v>
      </c>
      <c r="G3" s="258"/>
      <c r="H3" s="227" t="s">
        <v>9</v>
      </c>
      <c r="I3" s="39"/>
      <c r="J3" s="39"/>
      <c r="K3" s="14"/>
      <c r="L3" s="39"/>
      <c r="M3" s="39"/>
      <c r="N3" s="150" t="s">
        <v>97</v>
      </c>
      <c r="O3" s="39"/>
      <c r="P3" s="10"/>
      <c r="Q3" s="39"/>
      <c r="R3" s="39"/>
      <c r="S3" s="17"/>
      <c r="T3" s="17"/>
      <c r="U3" s="17"/>
      <c r="V3" s="17"/>
      <c r="W3" s="17"/>
      <c r="X3" s="10"/>
      <c r="Y3" s="10"/>
      <c r="Z3" s="68"/>
    </row>
    <row r="4" spans="1:26" s="7" customFormat="1" ht="20.100000000000001" customHeight="1">
      <c r="A4" s="11"/>
      <c r="B4" s="12"/>
      <c r="C4" s="10"/>
      <c r="D4" s="13"/>
      <c r="E4" s="10"/>
      <c r="F4" s="13"/>
      <c r="G4" s="10"/>
      <c r="H4" s="10"/>
      <c r="I4" s="15"/>
      <c r="J4" s="10"/>
      <c r="K4" s="10"/>
      <c r="L4" s="10"/>
      <c r="M4" s="10"/>
      <c r="N4" s="152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24"/>
    </row>
    <row r="5" spans="1:26" s="7" customFormat="1" ht="20.100000000000001" customHeight="1">
      <c r="A5" s="11"/>
      <c r="B5" s="12"/>
      <c r="C5" s="10"/>
      <c r="D5" s="13"/>
      <c r="E5" s="10"/>
      <c r="F5" s="13"/>
      <c r="G5" s="10"/>
      <c r="H5" s="10"/>
      <c r="I5" s="16"/>
      <c r="J5" s="10"/>
      <c r="K5" s="10"/>
      <c r="L5" s="10"/>
      <c r="M5" s="10"/>
      <c r="N5" s="151" t="s">
        <v>110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24"/>
    </row>
    <row r="6" spans="1:26" s="7" customFormat="1" ht="20.100000000000001" customHeight="1" thickBot="1">
      <c r="A6" s="40"/>
      <c r="B6" s="41"/>
      <c r="C6" s="41"/>
      <c r="D6" s="41"/>
      <c r="E6" s="42"/>
      <c r="F6" s="41"/>
      <c r="G6" s="41"/>
      <c r="H6" s="41"/>
      <c r="I6" s="41"/>
      <c r="J6" s="41"/>
      <c r="K6" s="41"/>
      <c r="L6" s="41"/>
      <c r="M6" s="41"/>
      <c r="N6" s="149" t="s">
        <v>108</v>
      </c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3"/>
    </row>
    <row r="7" spans="1:26" s="20" customFormat="1" ht="20.100000000000001" customHeight="1">
      <c r="A7" s="228" t="s">
        <v>51</v>
      </c>
      <c r="B7" s="231" t="s">
        <v>2</v>
      </c>
      <c r="C7" s="234" t="s">
        <v>52</v>
      </c>
      <c r="D7" s="249" t="s">
        <v>0</v>
      </c>
      <c r="E7" s="249"/>
      <c r="F7" s="249"/>
      <c r="G7" s="249"/>
      <c r="H7" s="250"/>
      <c r="I7" s="159"/>
      <c r="J7" s="76"/>
      <c r="K7" s="76"/>
      <c r="L7" s="76"/>
      <c r="M7" s="76"/>
      <c r="N7" s="76"/>
      <c r="O7" s="76"/>
      <c r="P7" s="76"/>
      <c r="Q7" s="76"/>
      <c r="R7" s="77" t="s">
        <v>1</v>
      </c>
      <c r="S7" s="76"/>
      <c r="T7" s="76"/>
      <c r="U7" s="76"/>
      <c r="V7" s="76"/>
      <c r="W7" s="76"/>
      <c r="X7" s="76"/>
      <c r="Y7" s="76"/>
      <c r="Z7" s="78"/>
    </row>
    <row r="8" spans="1:26" s="20" customFormat="1" ht="20.100000000000001" customHeight="1">
      <c r="A8" s="229"/>
      <c r="B8" s="232"/>
      <c r="C8" s="235"/>
      <c r="D8" s="254" t="s">
        <v>11</v>
      </c>
      <c r="E8" s="251" t="s">
        <v>53</v>
      </c>
      <c r="F8" s="252"/>
      <c r="G8" s="252"/>
      <c r="H8" s="253"/>
      <c r="I8" s="160"/>
      <c r="J8" s="79"/>
      <c r="K8" s="79"/>
      <c r="L8" s="79"/>
      <c r="M8" s="79"/>
      <c r="N8" s="79"/>
      <c r="O8" s="79"/>
      <c r="P8" s="79"/>
      <c r="Q8" s="79"/>
      <c r="R8" s="80" t="s">
        <v>64</v>
      </c>
      <c r="S8" s="79"/>
      <c r="T8" s="79"/>
      <c r="U8" s="79"/>
      <c r="V8" s="79"/>
      <c r="W8" s="79"/>
      <c r="X8" s="79"/>
      <c r="Y8" s="79"/>
      <c r="Z8" s="81"/>
    </row>
    <row r="9" spans="1:26" s="20" customFormat="1" ht="30" customHeight="1">
      <c r="A9" s="229"/>
      <c r="B9" s="232"/>
      <c r="C9" s="235"/>
      <c r="D9" s="254"/>
      <c r="E9" s="256" t="s">
        <v>54</v>
      </c>
      <c r="F9" s="239" t="s">
        <v>55</v>
      </c>
      <c r="G9" s="239" t="s">
        <v>56</v>
      </c>
      <c r="H9" s="241" t="s">
        <v>57</v>
      </c>
      <c r="I9" s="245" t="s">
        <v>58</v>
      </c>
      <c r="J9" s="247" t="s">
        <v>3</v>
      </c>
      <c r="K9" s="243" t="s">
        <v>4</v>
      </c>
      <c r="L9" s="244"/>
      <c r="M9" s="244"/>
      <c r="N9" s="244"/>
      <c r="O9" s="259" t="s">
        <v>58</v>
      </c>
      <c r="P9" s="247" t="s">
        <v>3</v>
      </c>
      <c r="Q9" s="264" t="s">
        <v>5</v>
      </c>
      <c r="R9" s="265"/>
      <c r="S9" s="265"/>
      <c r="T9" s="266"/>
      <c r="U9" s="245" t="s">
        <v>58</v>
      </c>
      <c r="V9" s="247" t="s">
        <v>3</v>
      </c>
      <c r="W9" s="243" t="s">
        <v>6</v>
      </c>
      <c r="X9" s="244"/>
      <c r="Y9" s="244"/>
      <c r="Z9" s="267"/>
    </row>
    <row r="10" spans="1:26" s="20" customFormat="1" ht="20.100000000000001" customHeight="1">
      <c r="A10" s="229"/>
      <c r="B10" s="232"/>
      <c r="C10" s="235"/>
      <c r="D10" s="254"/>
      <c r="E10" s="256"/>
      <c r="F10" s="239"/>
      <c r="G10" s="239"/>
      <c r="H10" s="241"/>
      <c r="I10" s="246"/>
      <c r="J10" s="248"/>
      <c r="K10" s="237" t="str">
        <f>IF(F3&lt;&gt;"",($F$3&amp;"/"&amp;RIGHT($F$3+1,2)&amp;" LATO"),"")</f>
        <v>2022/23 LATO</v>
      </c>
      <c r="L10" s="238"/>
      <c r="M10" s="238"/>
      <c r="N10" s="238"/>
      <c r="O10" s="260"/>
      <c r="P10" s="248"/>
      <c r="Q10" s="268" t="str">
        <f>IFERROR(($F$3+1&amp;"/"&amp;RIGHT($F$3,2)+2&amp;" ZIMA"),"")</f>
        <v>2023/24 ZIMA</v>
      </c>
      <c r="R10" s="269"/>
      <c r="S10" s="269"/>
      <c r="T10" s="270"/>
      <c r="U10" s="246"/>
      <c r="V10" s="248"/>
      <c r="W10" s="237" t="str">
        <f>IFERROR(($F$3+1&amp;"/"&amp;RIGHT($F$3,2)+2&amp;" LATO"),"")</f>
        <v>2023/24 LATO</v>
      </c>
      <c r="X10" s="238"/>
      <c r="Y10" s="238"/>
      <c r="Z10" s="263"/>
    </row>
    <row r="11" spans="1:26" s="21" customFormat="1" ht="20.100000000000001" customHeight="1" thickBot="1">
      <c r="A11" s="230"/>
      <c r="B11" s="233"/>
      <c r="C11" s="236"/>
      <c r="D11" s="255"/>
      <c r="E11" s="257"/>
      <c r="F11" s="240"/>
      <c r="G11" s="240"/>
      <c r="H11" s="242"/>
      <c r="I11" s="161"/>
      <c r="J11" s="50"/>
      <c r="K11" s="83" t="s">
        <v>7</v>
      </c>
      <c r="L11" s="83" t="s">
        <v>8</v>
      </c>
      <c r="M11" s="83" t="s">
        <v>9</v>
      </c>
      <c r="N11" s="162" t="s">
        <v>10</v>
      </c>
      <c r="O11" s="164"/>
      <c r="P11" s="84"/>
      <c r="Q11" s="85" t="s">
        <v>7</v>
      </c>
      <c r="R11" s="85" t="s">
        <v>8</v>
      </c>
      <c r="S11" s="85" t="s">
        <v>9</v>
      </c>
      <c r="T11" s="165" t="s">
        <v>10</v>
      </c>
      <c r="U11" s="163"/>
      <c r="V11" s="84"/>
      <c r="W11" s="83" t="s">
        <v>7</v>
      </c>
      <c r="X11" s="83" t="s">
        <v>8</v>
      </c>
      <c r="Y11" s="83" t="s">
        <v>9</v>
      </c>
      <c r="Z11" s="86" t="s">
        <v>10</v>
      </c>
    </row>
    <row r="12" spans="1:26" s="6" customFormat="1" ht="24.9" customHeight="1">
      <c r="A12" s="70" t="s">
        <v>62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57"/>
      <c r="P12" s="58"/>
      <c r="Q12" s="57"/>
      <c r="R12" s="57"/>
      <c r="S12" s="57"/>
      <c r="T12" s="57"/>
      <c r="U12" s="57"/>
      <c r="V12" s="57"/>
      <c r="W12" s="57"/>
      <c r="X12" s="57"/>
      <c r="Y12" s="57"/>
      <c r="Z12" s="59"/>
    </row>
    <row r="13" spans="1:26" s="128" customFormat="1" ht="22.8">
      <c r="A13" s="94">
        <v>1</v>
      </c>
      <c r="B13" s="166" t="s">
        <v>88</v>
      </c>
      <c r="C13" s="169">
        <f t="shared" ref="C13" si="0">COUNTA(J13,P13,V13)</f>
        <v>0</v>
      </c>
      <c r="D13" s="170">
        <f t="shared" ref="D13:D16" si="1">SUM(E13:H13)</f>
        <v>30</v>
      </c>
      <c r="E13" s="104">
        <f t="shared" ref="E13:E16" si="2">SUM(K13,Q13,W13)</f>
        <v>30</v>
      </c>
      <c r="F13" s="104">
        <f t="shared" ref="F13" si="3">SUM(L13,R13,X13)</f>
        <v>0</v>
      </c>
      <c r="G13" s="104">
        <f t="shared" ref="G13" si="4">SUM(M13,S13,Y13)</f>
        <v>0</v>
      </c>
      <c r="H13" s="171">
        <f t="shared" ref="H13" si="5">SUM(N13,T13,Z13)</f>
        <v>0</v>
      </c>
      <c r="I13" s="97">
        <v>3</v>
      </c>
      <c r="J13" s="98"/>
      <c r="K13" s="99">
        <v>30</v>
      </c>
      <c r="L13" s="100"/>
      <c r="M13" s="100"/>
      <c r="N13" s="176"/>
      <c r="O13" s="177"/>
      <c r="P13" s="108"/>
      <c r="Q13" s="109"/>
      <c r="R13" s="110"/>
      <c r="S13" s="110"/>
      <c r="T13" s="178"/>
      <c r="U13" s="97"/>
      <c r="V13" s="98"/>
      <c r="W13" s="99"/>
      <c r="X13" s="100"/>
      <c r="Y13" s="100"/>
      <c r="Z13" s="103"/>
    </row>
    <row r="14" spans="1:26" s="128" customFormat="1" ht="22.8">
      <c r="A14" s="94">
        <v>2</v>
      </c>
      <c r="B14" s="166" t="s">
        <v>89</v>
      </c>
      <c r="C14" s="172"/>
      <c r="D14" s="95">
        <f t="shared" si="1"/>
        <v>15</v>
      </c>
      <c r="E14" s="96">
        <f t="shared" si="2"/>
        <v>15</v>
      </c>
      <c r="F14" s="96">
        <f t="shared" ref="F14:F16" si="6">SUM(L14,R14,X14)</f>
        <v>0</v>
      </c>
      <c r="G14" s="96">
        <f t="shared" ref="G14:G16" si="7">SUM(M14,S14,Y14)</f>
        <v>0</v>
      </c>
      <c r="H14" s="173">
        <f t="shared" ref="H14:H16" si="8">SUM(N14,T14,Z14)</f>
        <v>0</v>
      </c>
      <c r="I14" s="97"/>
      <c r="J14" s="98"/>
      <c r="K14" s="99"/>
      <c r="L14" s="100"/>
      <c r="M14" s="100"/>
      <c r="N14" s="176"/>
      <c r="O14" s="179"/>
      <c r="P14" s="98"/>
      <c r="Q14" s="101"/>
      <c r="R14" s="102"/>
      <c r="S14" s="102"/>
      <c r="T14" s="180"/>
      <c r="U14" s="97">
        <v>2</v>
      </c>
      <c r="V14" s="98"/>
      <c r="W14" s="99">
        <v>15</v>
      </c>
      <c r="X14" s="100"/>
      <c r="Y14" s="100"/>
      <c r="Z14" s="103"/>
    </row>
    <row r="15" spans="1:26" s="128" customFormat="1" ht="22.8">
      <c r="A15" s="94">
        <v>3</v>
      </c>
      <c r="B15" s="167" t="s">
        <v>91</v>
      </c>
      <c r="C15" s="172"/>
      <c r="D15" s="95">
        <f>SUM(E15:H15)</f>
        <v>15</v>
      </c>
      <c r="E15" s="96">
        <f>SUM(K15,Q15,W15)</f>
        <v>0</v>
      </c>
      <c r="F15" s="96">
        <f>SUM(L15,R15,X15)</f>
        <v>15</v>
      </c>
      <c r="G15" s="96">
        <f>SUM(M15,S15,Y15)</f>
        <v>0</v>
      </c>
      <c r="H15" s="173">
        <f>SUM(N15,T15,Z15)</f>
        <v>0</v>
      </c>
      <c r="I15" s="97"/>
      <c r="J15" s="98"/>
      <c r="K15" s="99"/>
      <c r="L15" s="100"/>
      <c r="M15" s="100"/>
      <c r="N15" s="176"/>
      <c r="O15" s="179"/>
      <c r="P15" s="98"/>
      <c r="Q15" s="101"/>
      <c r="R15" s="102"/>
      <c r="S15" s="102"/>
      <c r="T15" s="180"/>
      <c r="U15" s="97" t="s">
        <v>96</v>
      </c>
      <c r="V15" s="98" t="s">
        <v>95</v>
      </c>
      <c r="W15" s="99"/>
      <c r="X15" s="100">
        <v>15</v>
      </c>
      <c r="Y15" s="100"/>
      <c r="Z15" s="103"/>
    </row>
    <row r="16" spans="1:26" s="128" customFormat="1" ht="22.8">
      <c r="A16" s="94">
        <v>4</v>
      </c>
      <c r="B16" s="167" t="s">
        <v>90</v>
      </c>
      <c r="C16" s="172"/>
      <c r="D16" s="95">
        <f t="shared" si="1"/>
        <v>30</v>
      </c>
      <c r="E16" s="96">
        <f t="shared" si="2"/>
        <v>0</v>
      </c>
      <c r="F16" s="96">
        <f t="shared" si="6"/>
        <v>30</v>
      </c>
      <c r="G16" s="96">
        <f t="shared" si="7"/>
        <v>0</v>
      </c>
      <c r="H16" s="173">
        <f t="shared" si="8"/>
        <v>0</v>
      </c>
      <c r="I16" s="97"/>
      <c r="J16" s="98"/>
      <c r="K16" s="99"/>
      <c r="L16" s="100"/>
      <c r="M16" s="100"/>
      <c r="N16" s="176"/>
      <c r="O16" s="179">
        <v>2</v>
      </c>
      <c r="P16" s="98"/>
      <c r="Q16" s="101"/>
      <c r="R16" s="102">
        <v>30</v>
      </c>
      <c r="S16" s="102"/>
      <c r="T16" s="180"/>
      <c r="U16" s="97"/>
      <c r="V16" s="98"/>
      <c r="W16" s="99"/>
      <c r="X16" s="100"/>
      <c r="Y16" s="100"/>
      <c r="Z16" s="103"/>
    </row>
    <row r="17" spans="1:26" s="128" customFormat="1" ht="23.4" thickBot="1">
      <c r="A17" s="113"/>
      <c r="B17" s="168" t="s">
        <v>60</v>
      </c>
      <c r="C17" s="174">
        <f t="shared" ref="C17:I17" si="9">SUM(C13:C16)</f>
        <v>0</v>
      </c>
      <c r="D17" s="114">
        <f t="shared" si="9"/>
        <v>90</v>
      </c>
      <c r="E17" s="116">
        <f t="shared" si="9"/>
        <v>45</v>
      </c>
      <c r="F17" s="116">
        <f t="shared" si="9"/>
        <v>45</v>
      </c>
      <c r="G17" s="116">
        <f t="shared" si="9"/>
        <v>0</v>
      </c>
      <c r="H17" s="175">
        <f t="shared" si="9"/>
        <v>0</v>
      </c>
      <c r="I17" s="117">
        <f t="shared" si="9"/>
        <v>3</v>
      </c>
      <c r="J17" s="118">
        <f>COUNTIF(J13:J16,"E")</f>
        <v>0</v>
      </c>
      <c r="K17" s="119">
        <f>SUM(K13:K16)</f>
        <v>30</v>
      </c>
      <c r="L17" s="119">
        <f>SUM(L13:L16)</f>
        <v>0</v>
      </c>
      <c r="M17" s="119">
        <f>SUM(M13:M16)</f>
        <v>0</v>
      </c>
      <c r="N17" s="127">
        <f>SUM(N13:N16)</f>
        <v>0</v>
      </c>
      <c r="O17" s="181">
        <f>SUM(O13:O16)</f>
        <v>2</v>
      </c>
      <c r="P17" s="118">
        <f>COUNTIF(P13:P16,"E")</f>
        <v>0</v>
      </c>
      <c r="Q17" s="121">
        <f>SUM(Q13:Q16)</f>
        <v>0</v>
      </c>
      <c r="R17" s="122">
        <f>SUM(R13:R16)</f>
        <v>30</v>
      </c>
      <c r="S17" s="122">
        <f>SUM(S13:S16)</f>
        <v>0</v>
      </c>
      <c r="T17" s="182">
        <f>SUM(T13:T16)</f>
        <v>0</v>
      </c>
      <c r="U17" s="117">
        <f>SUM(U13:U16)</f>
        <v>2</v>
      </c>
      <c r="V17" s="118">
        <f>COUNTIF(V13:V16,"E")</f>
        <v>0</v>
      </c>
      <c r="W17" s="123">
        <f>SUM(W13:W16)</f>
        <v>15</v>
      </c>
      <c r="X17" s="120">
        <f>SUM(X13:X16)</f>
        <v>15</v>
      </c>
      <c r="Y17" s="120">
        <f>SUM(Y13:Y16)</f>
        <v>0</v>
      </c>
      <c r="Z17" s="124">
        <f>SUM(Z13:Z16)</f>
        <v>0</v>
      </c>
    </row>
    <row r="18" spans="1:26" s="6" customFormat="1" ht="24.9" customHeight="1">
      <c r="A18" s="70" t="s">
        <v>59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57"/>
      <c r="P18" s="58"/>
      <c r="Q18" s="57"/>
      <c r="R18" s="57"/>
      <c r="S18" s="57"/>
      <c r="T18" s="57"/>
      <c r="U18" s="57"/>
      <c r="V18" s="57"/>
      <c r="W18" s="57"/>
      <c r="X18" s="57"/>
      <c r="Y18" s="57"/>
      <c r="Z18" s="59"/>
    </row>
    <row r="19" spans="1:26" s="125" customFormat="1" ht="22.8">
      <c r="A19" s="94">
        <v>5</v>
      </c>
      <c r="B19" s="183" t="s">
        <v>13</v>
      </c>
      <c r="C19" s="169">
        <f>COUNTA(J19,P19,V19)</f>
        <v>1</v>
      </c>
      <c r="D19" s="170">
        <f>SUM(E19:H19)</f>
        <v>45</v>
      </c>
      <c r="E19" s="104">
        <f t="shared" ref="E19:H20" si="10">SUM(K19,Q19,W19)</f>
        <v>30</v>
      </c>
      <c r="F19" s="104">
        <f t="shared" si="10"/>
        <v>15</v>
      </c>
      <c r="G19" s="104">
        <f t="shared" si="10"/>
        <v>0</v>
      </c>
      <c r="H19" s="171">
        <f t="shared" si="10"/>
        <v>0</v>
      </c>
      <c r="I19" s="97">
        <v>5</v>
      </c>
      <c r="J19" s="98" t="s">
        <v>3</v>
      </c>
      <c r="K19" s="99">
        <v>30</v>
      </c>
      <c r="L19" s="100">
        <v>15</v>
      </c>
      <c r="M19" s="100"/>
      <c r="N19" s="176"/>
      <c r="O19" s="177"/>
      <c r="P19" s="108"/>
      <c r="Q19" s="109"/>
      <c r="R19" s="110"/>
      <c r="S19" s="110"/>
      <c r="T19" s="178"/>
      <c r="U19" s="97"/>
      <c r="V19" s="98"/>
      <c r="W19" s="99"/>
      <c r="X19" s="100"/>
      <c r="Y19" s="100"/>
      <c r="Z19" s="103"/>
    </row>
    <row r="20" spans="1:26" s="125" customFormat="1" ht="22.8">
      <c r="A20" s="94">
        <v>6</v>
      </c>
      <c r="B20" s="167" t="s">
        <v>16</v>
      </c>
      <c r="C20" s="172">
        <f>COUNTA(J20,P20,V20)</f>
        <v>1</v>
      </c>
      <c r="D20" s="95">
        <f>SUM(E20:H20)</f>
        <v>45</v>
      </c>
      <c r="E20" s="104">
        <f t="shared" si="10"/>
        <v>30</v>
      </c>
      <c r="F20" s="104">
        <f t="shared" si="10"/>
        <v>15</v>
      </c>
      <c r="G20" s="96">
        <f t="shared" si="10"/>
        <v>0</v>
      </c>
      <c r="H20" s="173">
        <f t="shared" si="10"/>
        <v>0</v>
      </c>
      <c r="I20" s="97">
        <v>5</v>
      </c>
      <c r="J20" s="98" t="s">
        <v>3</v>
      </c>
      <c r="K20" s="105">
        <v>30</v>
      </c>
      <c r="L20" s="106">
        <v>15</v>
      </c>
      <c r="M20" s="106"/>
      <c r="N20" s="185"/>
      <c r="O20" s="177"/>
      <c r="P20" s="108"/>
      <c r="Q20" s="109"/>
      <c r="R20" s="110"/>
      <c r="S20" s="110"/>
      <c r="T20" s="178"/>
      <c r="U20" s="107"/>
      <c r="V20" s="108"/>
      <c r="W20" s="105"/>
      <c r="X20" s="106"/>
      <c r="Y20" s="106"/>
      <c r="Z20" s="112"/>
    </row>
    <row r="21" spans="1:26" s="125" customFormat="1" ht="22.8">
      <c r="A21" s="94">
        <v>7</v>
      </c>
      <c r="B21" s="226" t="s">
        <v>111</v>
      </c>
      <c r="C21" s="172">
        <f>COUNTA(J21,P21,V21)</f>
        <v>0</v>
      </c>
      <c r="D21" s="95">
        <f>SUM(E21:H21)</f>
        <v>15</v>
      </c>
      <c r="E21" s="96">
        <f>SUM(K21,Q21,W21)</f>
        <v>0</v>
      </c>
      <c r="F21" s="96">
        <f t="shared" ref="F21:H21" si="11">SUM(L21,R21,X21)</f>
        <v>0</v>
      </c>
      <c r="G21" s="96">
        <f t="shared" si="11"/>
        <v>15</v>
      </c>
      <c r="H21" s="173">
        <f t="shared" si="11"/>
        <v>0</v>
      </c>
      <c r="I21" s="97">
        <v>2</v>
      </c>
      <c r="J21" s="98"/>
      <c r="K21" s="99"/>
      <c r="L21" s="100"/>
      <c r="M21" s="100">
        <v>15</v>
      </c>
      <c r="N21" s="176"/>
      <c r="O21" s="179"/>
      <c r="P21" s="98"/>
      <c r="Q21" s="101"/>
      <c r="R21" s="102"/>
      <c r="S21" s="102"/>
      <c r="T21" s="180"/>
      <c r="U21" s="97"/>
      <c r="V21" s="98"/>
      <c r="W21" s="99"/>
      <c r="X21" s="100"/>
      <c r="Y21" s="100"/>
      <c r="Z21" s="103"/>
    </row>
    <row r="22" spans="1:26" s="125" customFormat="1" ht="22.8">
      <c r="A22" s="94">
        <v>8</v>
      </c>
      <c r="B22" s="167" t="s">
        <v>22</v>
      </c>
      <c r="C22" s="172">
        <f t="shared" ref="C22" si="12">COUNTA(J22,P22,V22)</f>
        <v>0</v>
      </c>
      <c r="D22" s="95">
        <f t="shared" ref="D22" si="13">SUM(E22:H22)</f>
        <v>30</v>
      </c>
      <c r="E22" s="104">
        <f t="shared" ref="E22" si="14">SUM(K22,Q22,W22)</f>
        <v>15</v>
      </c>
      <c r="F22" s="104">
        <f t="shared" ref="F22" si="15">SUM(L22,R22,X22)</f>
        <v>15</v>
      </c>
      <c r="G22" s="96">
        <f t="shared" ref="G22" si="16">SUM(M22,S22,Y22)</f>
        <v>0</v>
      </c>
      <c r="H22" s="173">
        <f t="shared" ref="H22" si="17">SUM(N22,T22,Z22)</f>
        <v>0</v>
      </c>
      <c r="I22" s="97"/>
      <c r="J22" s="98"/>
      <c r="K22" s="105"/>
      <c r="L22" s="106"/>
      <c r="M22" s="106"/>
      <c r="N22" s="185"/>
      <c r="O22" s="177">
        <v>2</v>
      </c>
      <c r="P22" s="108"/>
      <c r="Q22" s="109">
        <v>15</v>
      </c>
      <c r="R22" s="110">
        <v>15</v>
      </c>
      <c r="S22" s="110"/>
      <c r="T22" s="178"/>
      <c r="U22" s="107"/>
      <c r="V22" s="108"/>
      <c r="W22" s="105"/>
      <c r="X22" s="106"/>
      <c r="Y22" s="106"/>
      <c r="Z22" s="112"/>
    </row>
    <row r="23" spans="1:26" s="126" customFormat="1" ht="23.4" thickBot="1">
      <c r="A23" s="113"/>
      <c r="B23" s="168" t="s">
        <v>92</v>
      </c>
      <c r="C23" s="184">
        <f t="shared" ref="C23:I23" si="18">SUM(C19:C22)</f>
        <v>2</v>
      </c>
      <c r="D23" s="115">
        <f t="shared" si="18"/>
        <v>135</v>
      </c>
      <c r="E23" s="116">
        <f t="shared" si="18"/>
        <v>75</v>
      </c>
      <c r="F23" s="116">
        <f t="shared" si="18"/>
        <v>45</v>
      </c>
      <c r="G23" s="116">
        <f t="shared" si="18"/>
        <v>15</v>
      </c>
      <c r="H23" s="175">
        <f t="shared" si="18"/>
        <v>0</v>
      </c>
      <c r="I23" s="117">
        <f t="shared" si="18"/>
        <v>12</v>
      </c>
      <c r="J23" s="118">
        <f>COUNTA(J19:J22)</f>
        <v>2</v>
      </c>
      <c r="K23" s="119">
        <f>SUM(K19:K22)</f>
        <v>60</v>
      </c>
      <c r="L23" s="119">
        <f>SUM(L19:L22)</f>
        <v>30</v>
      </c>
      <c r="M23" s="119">
        <f>SUM(M19:M22)</f>
        <v>15</v>
      </c>
      <c r="N23" s="127">
        <f>SUM(N19:N22)</f>
        <v>0</v>
      </c>
      <c r="O23" s="181">
        <f>SUM(O19:O22)</f>
        <v>2</v>
      </c>
      <c r="P23" s="118">
        <f>COUNTA(P19:P22)</f>
        <v>0</v>
      </c>
      <c r="Q23" s="121">
        <f>SUM(Q19:Q22)</f>
        <v>15</v>
      </c>
      <c r="R23" s="122">
        <f>SUM(R19:R22)</f>
        <v>15</v>
      </c>
      <c r="S23" s="122">
        <f>SUM(S19:S22)</f>
        <v>0</v>
      </c>
      <c r="T23" s="182">
        <f>SUM(T19:T22)</f>
        <v>0</v>
      </c>
      <c r="U23" s="117">
        <f>SUM(U19:U22)</f>
        <v>0</v>
      </c>
      <c r="V23" s="118">
        <f>COUNTA(V19:V22)</f>
        <v>0</v>
      </c>
      <c r="W23" s="123">
        <f>SUM(W19:W22)</f>
        <v>0</v>
      </c>
      <c r="X23" s="120">
        <f>SUM(X19:X22)</f>
        <v>0</v>
      </c>
      <c r="Y23" s="120">
        <f>SUM(Y19:Y22)</f>
        <v>0</v>
      </c>
      <c r="Z23" s="124">
        <f>SUM(Z19:Z22)</f>
        <v>0</v>
      </c>
    </row>
    <row r="24" spans="1:26" s="6" customFormat="1" ht="24.9" customHeight="1">
      <c r="A24" s="70" t="s">
        <v>61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57"/>
      <c r="P24" s="58"/>
      <c r="Q24" s="57"/>
      <c r="R24" s="57"/>
      <c r="S24" s="57"/>
      <c r="T24" s="57"/>
      <c r="U24" s="57"/>
      <c r="V24" s="57"/>
      <c r="W24" s="57"/>
      <c r="X24" s="57"/>
      <c r="Y24" s="57"/>
      <c r="Z24" s="59"/>
    </row>
    <row r="25" spans="1:26" s="25" customFormat="1" ht="22.8">
      <c r="A25" s="94">
        <v>9</v>
      </c>
      <c r="B25" s="167" t="s">
        <v>24</v>
      </c>
      <c r="C25" s="169">
        <f t="shared" ref="C25:C30" si="19">COUNTA(J25,P25,V25)</f>
        <v>0</v>
      </c>
      <c r="D25" s="170">
        <f t="shared" ref="D25:D30" si="20">SUM(E25:H25)</f>
        <v>75</v>
      </c>
      <c r="E25" s="104">
        <f t="shared" ref="E25:H30" si="21">SUM(K25,Q25,W25)</f>
        <v>45</v>
      </c>
      <c r="F25" s="104">
        <f t="shared" si="21"/>
        <v>0</v>
      </c>
      <c r="G25" s="104">
        <f t="shared" si="21"/>
        <v>30</v>
      </c>
      <c r="H25" s="171">
        <f t="shared" si="21"/>
        <v>0</v>
      </c>
      <c r="I25" s="97">
        <v>5</v>
      </c>
      <c r="J25" s="98"/>
      <c r="K25" s="105">
        <v>45</v>
      </c>
      <c r="L25" s="106"/>
      <c r="M25" s="106">
        <v>30</v>
      </c>
      <c r="N25" s="185"/>
      <c r="O25" s="177"/>
      <c r="P25" s="108"/>
      <c r="Q25" s="109"/>
      <c r="R25" s="110"/>
      <c r="S25" s="110"/>
      <c r="T25" s="178"/>
      <c r="U25" s="107"/>
      <c r="V25" s="108"/>
      <c r="W25" s="105"/>
      <c r="X25" s="106"/>
      <c r="Y25" s="106"/>
      <c r="Z25" s="112"/>
    </row>
    <row r="26" spans="1:26" s="25" customFormat="1" ht="22.8">
      <c r="A26" s="94">
        <v>10</v>
      </c>
      <c r="B26" s="167" t="s">
        <v>18</v>
      </c>
      <c r="C26" s="172">
        <f t="shared" si="19"/>
        <v>1</v>
      </c>
      <c r="D26" s="95">
        <f t="shared" si="20"/>
        <v>45</v>
      </c>
      <c r="E26" s="96">
        <f t="shared" si="21"/>
        <v>30</v>
      </c>
      <c r="F26" s="96">
        <f t="shared" si="21"/>
        <v>0</v>
      </c>
      <c r="G26" s="96">
        <f t="shared" si="21"/>
        <v>0</v>
      </c>
      <c r="H26" s="173">
        <f t="shared" si="21"/>
        <v>15</v>
      </c>
      <c r="I26" s="97">
        <v>4</v>
      </c>
      <c r="J26" s="98" t="s">
        <v>3</v>
      </c>
      <c r="K26" s="99">
        <v>30</v>
      </c>
      <c r="L26" s="100"/>
      <c r="M26" s="100"/>
      <c r="N26" s="176">
        <v>15</v>
      </c>
      <c r="O26" s="179"/>
      <c r="P26" s="98"/>
      <c r="Q26" s="101"/>
      <c r="R26" s="102"/>
      <c r="S26" s="102"/>
      <c r="T26" s="180"/>
      <c r="U26" s="97"/>
      <c r="V26" s="98"/>
      <c r="W26" s="99"/>
      <c r="X26" s="100"/>
      <c r="Y26" s="100"/>
      <c r="Z26" s="103"/>
    </row>
    <row r="27" spans="1:26" s="25" customFormat="1" ht="22.8">
      <c r="A27" s="94">
        <v>11</v>
      </c>
      <c r="B27" s="186" t="s">
        <v>19</v>
      </c>
      <c r="C27" s="172">
        <f t="shared" si="19"/>
        <v>1</v>
      </c>
      <c r="D27" s="95">
        <f t="shared" si="20"/>
        <v>30</v>
      </c>
      <c r="E27" s="104">
        <f t="shared" si="21"/>
        <v>15</v>
      </c>
      <c r="F27" s="104">
        <f t="shared" si="21"/>
        <v>0</v>
      </c>
      <c r="G27" s="96">
        <f t="shared" si="21"/>
        <v>15</v>
      </c>
      <c r="H27" s="173">
        <f t="shared" si="21"/>
        <v>0</v>
      </c>
      <c r="I27" s="97">
        <v>3</v>
      </c>
      <c r="J27" s="98" t="s">
        <v>3</v>
      </c>
      <c r="K27" s="105">
        <v>15</v>
      </c>
      <c r="L27" s="106"/>
      <c r="M27" s="106">
        <v>15</v>
      </c>
      <c r="N27" s="185"/>
      <c r="O27" s="177"/>
      <c r="P27" s="108"/>
      <c r="Q27" s="109"/>
      <c r="R27" s="110"/>
      <c r="S27" s="110"/>
      <c r="T27" s="178"/>
      <c r="U27" s="107"/>
      <c r="V27" s="108"/>
      <c r="W27" s="105"/>
      <c r="X27" s="106"/>
      <c r="Y27" s="106"/>
      <c r="Z27" s="112"/>
    </row>
    <row r="28" spans="1:26" s="25" customFormat="1" ht="22.8">
      <c r="A28" s="94">
        <v>12</v>
      </c>
      <c r="B28" s="167" t="s">
        <v>21</v>
      </c>
      <c r="C28" s="172">
        <f t="shared" si="19"/>
        <v>0</v>
      </c>
      <c r="D28" s="95">
        <f t="shared" si="20"/>
        <v>30</v>
      </c>
      <c r="E28" s="104">
        <f t="shared" si="21"/>
        <v>15</v>
      </c>
      <c r="F28" s="104">
        <f t="shared" si="21"/>
        <v>0</v>
      </c>
      <c r="G28" s="96">
        <f t="shared" si="21"/>
        <v>15</v>
      </c>
      <c r="H28" s="173">
        <f t="shared" si="21"/>
        <v>0</v>
      </c>
      <c r="I28" s="97">
        <v>3</v>
      </c>
      <c r="J28" s="98"/>
      <c r="K28" s="105">
        <v>15</v>
      </c>
      <c r="L28" s="106"/>
      <c r="M28" s="106">
        <v>15</v>
      </c>
      <c r="N28" s="185"/>
      <c r="O28" s="177"/>
      <c r="P28" s="108"/>
      <c r="Q28" s="109"/>
      <c r="R28" s="110"/>
      <c r="S28" s="110"/>
      <c r="T28" s="178"/>
      <c r="U28" s="107"/>
      <c r="V28" s="108"/>
      <c r="W28" s="105"/>
      <c r="X28" s="106"/>
      <c r="Y28" s="106"/>
      <c r="Z28" s="112"/>
    </row>
    <row r="29" spans="1:26" s="25" customFormat="1" ht="22.8">
      <c r="A29" s="94">
        <v>13</v>
      </c>
      <c r="B29" s="186" t="s">
        <v>25</v>
      </c>
      <c r="C29" s="172">
        <f t="shared" si="19"/>
        <v>1</v>
      </c>
      <c r="D29" s="95">
        <f t="shared" si="20"/>
        <v>30</v>
      </c>
      <c r="E29" s="104">
        <f t="shared" si="21"/>
        <v>15</v>
      </c>
      <c r="F29" s="104">
        <f t="shared" si="21"/>
        <v>0</v>
      </c>
      <c r="G29" s="96">
        <f t="shared" si="21"/>
        <v>0</v>
      </c>
      <c r="H29" s="173">
        <f t="shared" si="21"/>
        <v>15</v>
      </c>
      <c r="I29" s="97"/>
      <c r="J29" s="98"/>
      <c r="K29" s="105"/>
      <c r="L29" s="106"/>
      <c r="M29" s="106"/>
      <c r="N29" s="185"/>
      <c r="O29" s="177">
        <v>2</v>
      </c>
      <c r="P29" s="108" t="s">
        <v>3</v>
      </c>
      <c r="Q29" s="109">
        <v>15</v>
      </c>
      <c r="R29" s="110"/>
      <c r="S29" s="110"/>
      <c r="T29" s="178">
        <v>15</v>
      </c>
      <c r="U29" s="107"/>
      <c r="V29" s="108"/>
      <c r="W29" s="105"/>
      <c r="X29" s="106"/>
      <c r="Y29" s="106"/>
      <c r="Z29" s="112"/>
    </row>
    <row r="30" spans="1:26" s="25" customFormat="1" ht="22.8">
      <c r="A30" s="94">
        <v>14</v>
      </c>
      <c r="B30" s="186" t="s">
        <v>23</v>
      </c>
      <c r="C30" s="172">
        <f t="shared" si="19"/>
        <v>1</v>
      </c>
      <c r="D30" s="95">
        <f t="shared" si="20"/>
        <v>30</v>
      </c>
      <c r="E30" s="104">
        <f t="shared" si="21"/>
        <v>15</v>
      </c>
      <c r="F30" s="104">
        <f t="shared" si="21"/>
        <v>0</v>
      </c>
      <c r="G30" s="96">
        <f t="shared" si="21"/>
        <v>15</v>
      </c>
      <c r="H30" s="173">
        <f t="shared" si="21"/>
        <v>0</v>
      </c>
      <c r="I30" s="97"/>
      <c r="J30" s="98"/>
      <c r="K30" s="105"/>
      <c r="L30" s="106"/>
      <c r="M30" s="106"/>
      <c r="N30" s="185"/>
      <c r="O30" s="177">
        <v>2</v>
      </c>
      <c r="P30" s="108" t="s">
        <v>3</v>
      </c>
      <c r="Q30" s="109">
        <v>15</v>
      </c>
      <c r="R30" s="110"/>
      <c r="S30" s="110">
        <v>15</v>
      </c>
      <c r="T30" s="178"/>
      <c r="U30" s="107"/>
      <c r="V30" s="108"/>
      <c r="W30" s="105"/>
      <c r="X30" s="106"/>
      <c r="Y30" s="106"/>
      <c r="Z30" s="112"/>
    </row>
    <row r="31" spans="1:26" s="25" customFormat="1" ht="22.8">
      <c r="A31" s="94">
        <v>15</v>
      </c>
      <c r="B31" s="167" t="s">
        <v>15</v>
      </c>
      <c r="C31" s="172">
        <f t="shared" ref="C31:C34" si="22">COUNTA(J31,P31,V31)</f>
        <v>0</v>
      </c>
      <c r="D31" s="95">
        <f t="shared" ref="D31:D34" si="23">SUM(E31:H31)</f>
        <v>30</v>
      </c>
      <c r="E31" s="104">
        <f t="shared" ref="E31:E34" si="24">SUM(K31,Q31,W31)</f>
        <v>15</v>
      </c>
      <c r="F31" s="104">
        <f t="shared" ref="F31:F34" si="25">SUM(L31,R31,X31)</f>
        <v>0</v>
      </c>
      <c r="G31" s="96">
        <f t="shared" ref="G31:G34" si="26">SUM(M31,S31,Y31)</f>
        <v>15</v>
      </c>
      <c r="H31" s="173">
        <f t="shared" ref="H31:H34" si="27">SUM(N31,T31,Z31)</f>
        <v>0</v>
      </c>
      <c r="I31" s="97"/>
      <c r="J31" s="98"/>
      <c r="K31" s="105"/>
      <c r="L31" s="106"/>
      <c r="M31" s="106"/>
      <c r="N31" s="185"/>
      <c r="O31" s="177">
        <v>2</v>
      </c>
      <c r="P31" s="108"/>
      <c r="Q31" s="109">
        <v>15</v>
      </c>
      <c r="R31" s="110"/>
      <c r="S31" s="110">
        <v>15</v>
      </c>
      <c r="T31" s="178"/>
      <c r="U31" s="107"/>
      <c r="V31" s="108"/>
      <c r="W31" s="105"/>
      <c r="X31" s="106"/>
      <c r="Y31" s="106"/>
      <c r="Z31" s="112"/>
    </row>
    <row r="32" spans="1:26" s="25" customFormat="1" ht="22.8">
      <c r="A32" s="94">
        <v>16</v>
      </c>
      <c r="B32" s="186" t="s">
        <v>17</v>
      </c>
      <c r="C32" s="172">
        <f t="shared" si="22"/>
        <v>0</v>
      </c>
      <c r="D32" s="95">
        <f t="shared" si="23"/>
        <v>30</v>
      </c>
      <c r="E32" s="104">
        <f t="shared" si="24"/>
        <v>15</v>
      </c>
      <c r="F32" s="104">
        <f t="shared" si="25"/>
        <v>0</v>
      </c>
      <c r="G32" s="96">
        <f t="shared" si="26"/>
        <v>15</v>
      </c>
      <c r="H32" s="173">
        <f t="shared" si="27"/>
        <v>0</v>
      </c>
      <c r="I32" s="97"/>
      <c r="J32" s="98"/>
      <c r="K32" s="105"/>
      <c r="L32" s="106"/>
      <c r="M32" s="106"/>
      <c r="N32" s="185"/>
      <c r="O32" s="177">
        <v>2</v>
      </c>
      <c r="P32" s="108"/>
      <c r="Q32" s="109">
        <v>15</v>
      </c>
      <c r="R32" s="110"/>
      <c r="S32" s="110">
        <v>15</v>
      </c>
      <c r="T32" s="178"/>
      <c r="U32" s="107"/>
      <c r="V32" s="108"/>
      <c r="W32" s="105"/>
      <c r="X32" s="106"/>
      <c r="Y32" s="106"/>
      <c r="Z32" s="112"/>
    </row>
    <row r="33" spans="1:26" s="25" customFormat="1" ht="22.8">
      <c r="A33" s="94">
        <v>17</v>
      </c>
      <c r="B33" s="167" t="s">
        <v>14</v>
      </c>
      <c r="C33" s="172">
        <f>COUNTA(J33,P33,V33)</f>
        <v>0</v>
      </c>
      <c r="D33" s="95">
        <f>SUM(E33:H33)</f>
        <v>30</v>
      </c>
      <c r="E33" s="104">
        <f>SUM(K33,Q33,W33)</f>
        <v>0</v>
      </c>
      <c r="F33" s="104">
        <f>SUM(L33,R33,X33)</f>
        <v>0</v>
      </c>
      <c r="G33" s="96">
        <f>SUM(M33,S33,Y33)</f>
        <v>15</v>
      </c>
      <c r="H33" s="173">
        <f>SUM(N33,T33,Z33)</f>
        <v>15</v>
      </c>
      <c r="I33" s="97"/>
      <c r="J33" s="98"/>
      <c r="K33" s="105"/>
      <c r="L33" s="106"/>
      <c r="M33" s="106"/>
      <c r="N33" s="185"/>
      <c r="O33" s="177">
        <v>2</v>
      </c>
      <c r="P33" s="108"/>
      <c r="Q33" s="109"/>
      <c r="R33" s="110"/>
      <c r="S33" s="110">
        <v>15</v>
      </c>
      <c r="T33" s="178">
        <v>15</v>
      </c>
      <c r="U33" s="107"/>
      <c r="V33" s="108"/>
      <c r="W33" s="105"/>
      <c r="X33" s="106"/>
      <c r="Y33" s="106"/>
      <c r="Z33" s="112"/>
    </row>
    <row r="34" spans="1:26" s="25" customFormat="1" ht="22.8">
      <c r="A34" s="94">
        <v>18</v>
      </c>
      <c r="B34" s="186" t="s">
        <v>20</v>
      </c>
      <c r="C34" s="172">
        <f t="shared" si="22"/>
        <v>0</v>
      </c>
      <c r="D34" s="95">
        <f t="shared" si="23"/>
        <v>30</v>
      </c>
      <c r="E34" s="104">
        <f t="shared" si="24"/>
        <v>15</v>
      </c>
      <c r="F34" s="104">
        <f t="shared" si="25"/>
        <v>0</v>
      </c>
      <c r="G34" s="96">
        <f t="shared" si="26"/>
        <v>0</v>
      </c>
      <c r="H34" s="173">
        <f t="shared" si="27"/>
        <v>15</v>
      </c>
      <c r="I34" s="97"/>
      <c r="J34" s="98"/>
      <c r="K34" s="105"/>
      <c r="L34" s="106"/>
      <c r="M34" s="106"/>
      <c r="N34" s="185"/>
      <c r="O34" s="177"/>
      <c r="P34" s="108"/>
      <c r="Q34" s="109"/>
      <c r="R34" s="110"/>
      <c r="S34" s="110"/>
      <c r="T34" s="178"/>
      <c r="U34" s="107">
        <v>2</v>
      </c>
      <c r="V34" s="108"/>
      <c r="W34" s="105">
        <v>15</v>
      </c>
      <c r="X34" s="106"/>
      <c r="Y34" s="106"/>
      <c r="Z34" s="112">
        <v>15</v>
      </c>
    </row>
    <row r="35" spans="1:26" s="26" customFormat="1" ht="23.4" thickBot="1">
      <c r="A35" s="187"/>
      <c r="B35" s="168" t="s">
        <v>93</v>
      </c>
      <c r="C35" s="188">
        <f>SUM(C25:C34)</f>
        <v>4</v>
      </c>
      <c r="D35" s="189">
        <f>SUM(D25:D34)</f>
        <v>360</v>
      </c>
      <c r="E35" s="190">
        <f t="shared" ref="E35:H35" si="28">SUM(E25:E34)</f>
        <v>180</v>
      </c>
      <c r="F35" s="190">
        <f t="shared" si="28"/>
        <v>0</v>
      </c>
      <c r="G35" s="190">
        <f t="shared" si="28"/>
        <v>120</v>
      </c>
      <c r="H35" s="191">
        <f t="shared" si="28"/>
        <v>60</v>
      </c>
      <c r="I35" s="192">
        <f>SUM(I25:I34)</f>
        <v>15</v>
      </c>
      <c r="J35" s="193">
        <f>COUNTA(J25:J34)</f>
        <v>2</v>
      </c>
      <c r="K35" s="194">
        <f>SUM(K25:K34)</f>
        <v>105</v>
      </c>
      <c r="L35" s="194">
        <f t="shared" ref="L35:O35" si="29">SUM(L25:L34)</f>
        <v>0</v>
      </c>
      <c r="M35" s="194">
        <f t="shared" si="29"/>
        <v>60</v>
      </c>
      <c r="N35" s="194">
        <f t="shared" si="29"/>
        <v>15</v>
      </c>
      <c r="O35" s="181">
        <f t="shared" si="29"/>
        <v>10</v>
      </c>
      <c r="P35" s="193">
        <f t="shared" ref="P35" si="30">COUNTA(P25:P34)</f>
        <v>2</v>
      </c>
      <c r="Q35" s="196">
        <f t="shared" ref="Q35" si="31">SUM(Q25:Q34)</f>
        <v>60</v>
      </c>
      <c r="R35" s="197">
        <f t="shared" ref="R35" si="32">SUM(R25:R34)</f>
        <v>0</v>
      </c>
      <c r="S35" s="197">
        <f t="shared" ref="S35" si="33">SUM(S25:S34)</f>
        <v>60</v>
      </c>
      <c r="T35" s="198">
        <f t="shared" ref="T35:U35" si="34">SUM(T25:T34)</f>
        <v>30</v>
      </c>
      <c r="U35" s="192">
        <f t="shared" si="34"/>
        <v>2</v>
      </c>
      <c r="V35" s="193">
        <f t="shared" ref="V35" si="35">COUNTA(V25:V34)</f>
        <v>0</v>
      </c>
      <c r="W35" s="199">
        <f t="shared" ref="W35" si="36">SUM(W25:W34)</f>
        <v>15</v>
      </c>
      <c r="X35" s="195">
        <f t="shared" ref="X35" si="37">SUM(X25:X34)</f>
        <v>0</v>
      </c>
      <c r="Y35" s="195">
        <f t="shared" ref="Y35" si="38">SUM(Y25:Y34)</f>
        <v>0</v>
      </c>
      <c r="Z35" s="200">
        <f t="shared" ref="Z35" si="39">SUM(Z25:Z34)</f>
        <v>15</v>
      </c>
    </row>
    <row r="36" spans="1:26" s="35" customFormat="1" ht="5.0999999999999996" customHeight="1">
      <c r="A36" s="51"/>
      <c r="B36" s="33"/>
      <c r="C36" s="31"/>
      <c r="D36" s="31"/>
      <c r="E36" s="31"/>
      <c r="F36" s="31"/>
      <c r="G36" s="31"/>
      <c r="H36" s="31"/>
      <c r="I36" s="32"/>
      <c r="J36" s="32"/>
      <c r="K36" s="34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52"/>
    </row>
    <row r="37" spans="1:26" s="4" customFormat="1" ht="21">
      <c r="A37" s="74"/>
      <c r="B37" s="261" t="s">
        <v>63</v>
      </c>
      <c r="C37" s="202"/>
      <c r="D37" s="60"/>
      <c r="E37" s="87" t="s">
        <v>7</v>
      </c>
      <c r="F37" s="87" t="s">
        <v>8</v>
      </c>
      <c r="G37" s="87" t="s">
        <v>9</v>
      </c>
      <c r="H37" s="203" t="s">
        <v>10</v>
      </c>
      <c r="I37" s="89"/>
      <c r="J37" s="88"/>
      <c r="K37" s="87" t="s">
        <v>7</v>
      </c>
      <c r="L37" s="87" t="s">
        <v>8</v>
      </c>
      <c r="M37" s="87" t="s">
        <v>9</v>
      </c>
      <c r="N37" s="206" t="s">
        <v>10</v>
      </c>
      <c r="O37" s="208"/>
      <c r="P37" s="88"/>
      <c r="Q37" s="87" t="s">
        <v>7</v>
      </c>
      <c r="R37" s="87" t="s">
        <v>8</v>
      </c>
      <c r="S37" s="87" t="s">
        <v>9</v>
      </c>
      <c r="T37" s="203" t="s">
        <v>10</v>
      </c>
      <c r="U37" s="89"/>
      <c r="V37" s="88"/>
      <c r="W37" s="87" t="s">
        <v>7</v>
      </c>
      <c r="X37" s="87" t="s">
        <v>8</v>
      </c>
      <c r="Y37" s="87" t="s">
        <v>9</v>
      </c>
      <c r="Z37" s="90" t="s">
        <v>10</v>
      </c>
    </row>
    <row r="38" spans="1:26" s="30" customFormat="1" ht="50.1" customHeight="1" thickBot="1">
      <c r="A38" s="75"/>
      <c r="B38" s="262"/>
      <c r="C38" s="204">
        <f t="shared" ref="C38:H38" si="40">C35+C23+C17</f>
        <v>6</v>
      </c>
      <c r="D38" s="218">
        <f t="shared" si="40"/>
        <v>585</v>
      </c>
      <c r="E38" s="155">
        <f t="shared" si="40"/>
        <v>300</v>
      </c>
      <c r="F38" s="155">
        <f t="shared" si="40"/>
        <v>90</v>
      </c>
      <c r="G38" s="155">
        <f t="shared" si="40"/>
        <v>135</v>
      </c>
      <c r="H38" s="205">
        <f t="shared" si="40"/>
        <v>60</v>
      </c>
      <c r="I38" s="201" t="str">
        <f t="shared" ref="I38:Z38" si="41">TEXT(I35+I23+I17,0)</f>
        <v>30</v>
      </c>
      <c r="J38" s="156" t="str">
        <f t="shared" si="41"/>
        <v>4</v>
      </c>
      <c r="K38" s="155" t="str">
        <f t="shared" si="41"/>
        <v>195</v>
      </c>
      <c r="L38" s="155" t="str">
        <f t="shared" si="41"/>
        <v>30</v>
      </c>
      <c r="M38" s="155" t="str">
        <f t="shared" si="41"/>
        <v>75</v>
      </c>
      <c r="N38" s="207" t="str">
        <f t="shared" si="41"/>
        <v>15</v>
      </c>
      <c r="O38" s="209" t="str">
        <f t="shared" si="41"/>
        <v>14</v>
      </c>
      <c r="P38" s="156" t="str">
        <f t="shared" si="41"/>
        <v>2</v>
      </c>
      <c r="Q38" s="155" t="str">
        <f t="shared" si="41"/>
        <v>75</v>
      </c>
      <c r="R38" s="155" t="str">
        <f t="shared" si="41"/>
        <v>45</v>
      </c>
      <c r="S38" s="155" t="str">
        <f t="shared" si="41"/>
        <v>60</v>
      </c>
      <c r="T38" s="205" t="str">
        <f t="shared" si="41"/>
        <v>30</v>
      </c>
      <c r="U38" s="157" t="str">
        <f t="shared" si="41"/>
        <v>4</v>
      </c>
      <c r="V38" s="156" t="str">
        <f t="shared" si="41"/>
        <v>0</v>
      </c>
      <c r="W38" s="155" t="str">
        <f t="shared" si="41"/>
        <v>30</v>
      </c>
      <c r="X38" s="155" t="str">
        <f t="shared" si="41"/>
        <v>15</v>
      </c>
      <c r="Y38" s="155" t="str">
        <f t="shared" si="41"/>
        <v>0</v>
      </c>
      <c r="Z38" s="158" t="str">
        <f t="shared" si="41"/>
        <v>15</v>
      </c>
    </row>
    <row r="39" spans="1:26" s="28" customFormat="1" ht="20.100000000000001" customHeight="1" thickBot="1">
      <c r="A39" s="2"/>
      <c r="B39" s="27"/>
      <c r="C39" s="27" t="s">
        <v>64</v>
      </c>
      <c r="D39" s="27"/>
      <c r="E39" s="27"/>
      <c r="F39" s="27"/>
      <c r="G39" s="27"/>
      <c r="H39" s="27"/>
      <c r="I39" s="27"/>
      <c r="J39" s="27"/>
      <c r="K39" s="61"/>
      <c r="L39" s="62">
        <f>(VALUE(K38)+VALUE(L38)+VALUE(M38)+VALUE(N38))</f>
        <v>315</v>
      </c>
      <c r="M39" s="62"/>
      <c r="N39" s="63"/>
      <c r="O39" s="29"/>
      <c r="P39" s="27"/>
      <c r="Q39" s="61"/>
      <c r="R39" s="62">
        <f>(VALUE(Q38)+VALUE(R38)+VALUE(S38)+VALUE(T38))</f>
        <v>210</v>
      </c>
      <c r="S39" s="62"/>
      <c r="T39" s="63"/>
      <c r="U39" s="29"/>
      <c r="V39" s="27"/>
      <c r="W39" s="61"/>
      <c r="X39" s="62">
        <f>VALUE(W38)+VALUE(X38)+VALUE(Y38)+VALUE(Z38)</f>
        <v>60</v>
      </c>
      <c r="Y39" s="62"/>
      <c r="Z39" s="64"/>
    </row>
    <row r="40" spans="1:26" s="37" customFormat="1" ht="5.0999999999999996" customHeight="1" thickBot="1">
      <c r="A40" s="53"/>
      <c r="L40" s="38"/>
      <c r="M40" s="38"/>
      <c r="R40" s="38"/>
      <c r="S40" s="38"/>
      <c r="X40" s="38"/>
      <c r="Y40" s="38"/>
      <c r="Z40" s="54"/>
    </row>
    <row r="41" spans="1:26" s="6" customFormat="1" ht="24.9" customHeight="1">
      <c r="A41" s="91" t="s">
        <v>82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57"/>
      <c r="P41" s="58"/>
      <c r="Q41" s="57"/>
      <c r="R41" s="57"/>
      <c r="S41" s="57"/>
      <c r="T41" s="57"/>
      <c r="U41" s="57"/>
      <c r="V41" s="57"/>
      <c r="W41" s="57"/>
      <c r="X41" s="57"/>
      <c r="Y41" s="57"/>
      <c r="Z41" s="59"/>
    </row>
    <row r="42" spans="1:26" s="139" customFormat="1" ht="22.8">
      <c r="A42" s="94">
        <v>21</v>
      </c>
      <c r="B42" s="210" t="s">
        <v>12</v>
      </c>
      <c r="C42" s="169">
        <f>COUNTA(J42,P42,V42)</f>
        <v>0</v>
      </c>
      <c r="D42" s="170">
        <f>SUM(E42:H42)</f>
        <v>45</v>
      </c>
      <c r="E42" s="104">
        <f>SUM(K42,Q42,W42)</f>
        <v>0</v>
      </c>
      <c r="F42" s="104">
        <f>SUM(L42,R42,X42)</f>
        <v>0</v>
      </c>
      <c r="G42" s="104">
        <f>SUM(M42,S42,Y42)</f>
        <v>0</v>
      </c>
      <c r="H42" s="171">
        <f>SUM(N42,T42,Z42)</f>
        <v>45</v>
      </c>
      <c r="I42" s="97"/>
      <c r="J42" s="98"/>
      <c r="K42" s="105"/>
      <c r="L42" s="106"/>
      <c r="M42" s="106"/>
      <c r="N42" s="185"/>
      <c r="O42" s="177">
        <v>8</v>
      </c>
      <c r="P42" s="108"/>
      <c r="Q42" s="109"/>
      <c r="R42" s="110"/>
      <c r="S42" s="110"/>
      <c r="T42" s="178">
        <v>15</v>
      </c>
      <c r="U42" s="107">
        <v>3</v>
      </c>
      <c r="V42" s="108"/>
      <c r="W42" s="105"/>
      <c r="X42" s="106"/>
      <c r="Y42" s="106"/>
      <c r="Z42" s="112">
        <v>30</v>
      </c>
    </row>
    <row r="43" spans="1:26" s="139" customFormat="1" ht="22.8">
      <c r="A43" s="94">
        <v>22</v>
      </c>
      <c r="B43" s="183" t="s">
        <v>33</v>
      </c>
      <c r="C43" s="172">
        <f t="shared" ref="C43:C47" si="42">COUNTA(J43,P43,V43)</f>
        <v>0</v>
      </c>
      <c r="D43" s="95">
        <f t="shared" ref="D43:D47" si="43">SUM(E43:H43)</f>
        <v>30</v>
      </c>
      <c r="E43" s="104">
        <f t="shared" ref="E43:E47" si="44">SUM(K43,Q43,W43)</f>
        <v>15</v>
      </c>
      <c r="F43" s="104">
        <f t="shared" ref="F43:F47" si="45">SUM(L43,R43,X43)</f>
        <v>0</v>
      </c>
      <c r="G43" s="96">
        <f t="shared" ref="G43:G47" si="46">SUM(M43,S43,Y43)</f>
        <v>0</v>
      </c>
      <c r="H43" s="173">
        <f t="shared" ref="H43:H47" si="47">SUM(N43,T43,Z43)</f>
        <v>15</v>
      </c>
      <c r="I43" s="97"/>
      <c r="J43" s="98"/>
      <c r="K43" s="105"/>
      <c r="L43" s="106"/>
      <c r="M43" s="106"/>
      <c r="N43" s="185"/>
      <c r="O43" s="177">
        <v>2</v>
      </c>
      <c r="P43" s="108"/>
      <c r="Q43" s="109">
        <v>15</v>
      </c>
      <c r="R43" s="110"/>
      <c r="S43" s="110"/>
      <c r="T43" s="178">
        <v>15</v>
      </c>
      <c r="U43" s="107"/>
      <c r="V43" s="108"/>
      <c r="W43" s="105"/>
      <c r="X43" s="106"/>
      <c r="Y43" s="106"/>
      <c r="Z43" s="112"/>
    </row>
    <row r="44" spans="1:26" s="139" customFormat="1" ht="22.8">
      <c r="A44" s="94">
        <v>23</v>
      </c>
      <c r="B44" s="183" t="s">
        <v>32</v>
      </c>
      <c r="C44" s="172">
        <f>COUNTA(J44,P44,V44)</f>
        <v>0</v>
      </c>
      <c r="D44" s="95">
        <f>SUM(E44:H44)</f>
        <v>30</v>
      </c>
      <c r="E44" s="104">
        <f t="shared" ref="E44:H46" si="48">SUM(K44,Q44,W44)</f>
        <v>0</v>
      </c>
      <c r="F44" s="104">
        <f t="shared" si="48"/>
        <v>0</v>
      </c>
      <c r="G44" s="96">
        <f t="shared" si="48"/>
        <v>15</v>
      </c>
      <c r="H44" s="173">
        <f t="shared" si="48"/>
        <v>15</v>
      </c>
      <c r="I44" s="97"/>
      <c r="J44" s="98"/>
      <c r="K44" s="105"/>
      <c r="L44" s="106"/>
      <c r="M44" s="106"/>
      <c r="N44" s="185"/>
      <c r="O44" s="177">
        <v>2</v>
      </c>
      <c r="P44" s="108"/>
      <c r="Q44" s="109"/>
      <c r="R44" s="110"/>
      <c r="S44" s="110">
        <v>15</v>
      </c>
      <c r="T44" s="178">
        <v>15</v>
      </c>
      <c r="U44" s="107"/>
      <c r="V44" s="108"/>
      <c r="W44" s="105"/>
      <c r="X44" s="106"/>
      <c r="Y44" s="106"/>
      <c r="Z44" s="112"/>
    </row>
    <row r="45" spans="1:26" s="140" customFormat="1" ht="22.8">
      <c r="A45" s="94">
        <v>24</v>
      </c>
      <c r="B45" s="212" t="s">
        <v>65</v>
      </c>
      <c r="C45" s="172">
        <f>COUNTA(J45,P45,V45)</f>
        <v>1</v>
      </c>
      <c r="D45" s="95">
        <f>SUM(E45:H45)</f>
        <v>30</v>
      </c>
      <c r="E45" s="104">
        <f t="shared" si="48"/>
        <v>15</v>
      </c>
      <c r="F45" s="104">
        <f t="shared" si="48"/>
        <v>0</v>
      </c>
      <c r="G45" s="96">
        <f t="shared" si="48"/>
        <v>15</v>
      </c>
      <c r="H45" s="173">
        <f t="shared" si="48"/>
        <v>0</v>
      </c>
      <c r="I45" s="97"/>
      <c r="J45" s="98"/>
      <c r="K45" s="105"/>
      <c r="L45" s="106"/>
      <c r="M45" s="106"/>
      <c r="N45" s="185"/>
      <c r="O45" s="177">
        <v>2</v>
      </c>
      <c r="P45" s="108" t="s">
        <v>3</v>
      </c>
      <c r="Q45" s="109">
        <v>15</v>
      </c>
      <c r="R45" s="110"/>
      <c r="S45" s="110">
        <v>15</v>
      </c>
      <c r="T45" s="178"/>
      <c r="U45" s="107"/>
      <c r="V45" s="108"/>
      <c r="W45" s="105"/>
      <c r="X45" s="106"/>
      <c r="Y45" s="106"/>
      <c r="Z45" s="112"/>
    </row>
    <row r="46" spans="1:26" s="140" customFormat="1" ht="22.8">
      <c r="A46" s="94">
        <v>25</v>
      </c>
      <c r="B46" s="212" t="s">
        <v>66</v>
      </c>
      <c r="C46" s="172">
        <f>COUNTA(J46,P46,V46)</f>
        <v>0</v>
      </c>
      <c r="D46" s="95">
        <f>SUM(E46:H46)</f>
        <v>30</v>
      </c>
      <c r="E46" s="104">
        <f t="shared" si="48"/>
        <v>15</v>
      </c>
      <c r="F46" s="104">
        <f t="shared" si="48"/>
        <v>0</v>
      </c>
      <c r="G46" s="96">
        <f t="shared" si="48"/>
        <v>15</v>
      </c>
      <c r="H46" s="173">
        <f t="shared" si="48"/>
        <v>0</v>
      </c>
      <c r="I46" s="97"/>
      <c r="J46" s="98"/>
      <c r="K46" s="105"/>
      <c r="L46" s="106"/>
      <c r="M46" s="106"/>
      <c r="N46" s="185"/>
      <c r="O46" s="177">
        <v>2</v>
      </c>
      <c r="P46" s="147"/>
      <c r="Q46" s="109">
        <v>15</v>
      </c>
      <c r="R46" s="110"/>
      <c r="S46" s="110">
        <v>15</v>
      </c>
      <c r="T46" s="178"/>
      <c r="U46" s="107"/>
      <c r="V46" s="108"/>
      <c r="W46" s="105"/>
      <c r="X46" s="106"/>
      <c r="Y46" s="106"/>
      <c r="Z46" s="112"/>
    </row>
    <row r="47" spans="1:26" s="139" customFormat="1" ht="22.8">
      <c r="A47" s="94">
        <v>26</v>
      </c>
      <c r="B47" s="93" t="s">
        <v>87</v>
      </c>
      <c r="C47" s="172">
        <f t="shared" si="42"/>
        <v>0</v>
      </c>
      <c r="D47" s="95">
        <f t="shared" si="43"/>
        <v>0</v>
      </c>
      <c r="E47" s="104">
        <f t="shared" si="44"/>
        <v>0</v>
      </c>
      <c r="F47" s="104">
        <f t="shared" si="45"/>
        <v>0</v>
      </c>
      <c r="G47" s="96">
        <f t="shared" si="46"/>
        <v>0</v>
      </c>
      <c r="H47" s="173">
        <f t="shared" si="47"/>
        <v>0</v>
      </c>
      <c r="I47" s="97"/>
      <c r="J47" s="98"/>
      <c r="K47" s="105"/>
      <c r="L47" s="106"/>
      <c r="M47" s="106"/>
      <c r="N47" s="185"/>
      <c r="O47" s="177"/>
      <c r="P47" s="108"/>
      <c r="Q47" s="109"/>
      <c r="R47" s="110"/>
      <c r="S47" s="110"/>
      <c r="T47" s="178"/>
      <c r="U47" s="107">
        <v>9</v>
      </c>
      <c r="V47" s="108"/>
      <c r="W47" s="105"/>
      <c r="X47" s="106"/>
      <c r="Y47" s="106"/>
      <c r="Z47" s="112"/>
    </row>
    <row r="48" spans="1:26" s="139" customFormat="1" ht="22.8">
      <c r="A48" s="94">
        <v>27</v>
      </c>
      <c r="B48" s="93" t="s">
        <v>26</v>
      </c>
      <c r="C48" s="172">
        <f t="shared" ref="C48:C52" si="49">COUNTA(J48,P48,V48)</f>
        <v>0</v>
      </c>
      <c r="D48" s="95">
        <f t="shared" ref="D48:D52" si="50">SUM(E48:H48)</f>
        <v>45</v>
      </c>
      <c r="E48" s="104">
        <f t="shared" ref="E48:E52" si="51">SUM(K48,Q48,W48)</f>
        <v>0</v>
      </c>
      <c r="F48" s="104">
        <f t="shared" ref="F48:F52" si="52">SUM(L48,R48,X48)</f>
        <v>0</v>
      </c>
      <c r="G48" s="96">
        <f t="shared" ref="G48:G52" si="53">SUM(M48,S48,Y48)</f>
        <v>0</v>
      </c>
      <c r="H48" s="173">
        <f t="shared" ref="H48:H52" si="54">SUM(N48,T48,Z48)</f>
        <v>45</v>
      </c>
      <c r="I48" s="97"/>
      <c r="J48" s="98"/>
      <c r="K48" s="105"/>
      <c r="L48" s="106"/>
      <c r="M48" s="106"/>
      <c r="N48" s="185"/>
      <c r="O48" s="177"/>
      <c r="P48" s="108"/>
      <c r="Q48" s="109"/>
      <c r="R48" s="110"/>
      <c r="S48" s="110"/>
      <c r="T48" s="178"/>
      <c r="U48" s="107">
        <v>5</v>
      </c>
      <c r="V48" s="108"/>
      <c r="W48" s="105"/>
      <c r="X48" s="106"/>
      <c r="Y48" s="106"/>
      <c r="Z48" s="112">
        <v>45</v>
      </c>
    </row>
    <row r="49" spans="1:26" s="139" customFormat="1" ht="22.8">
      <c r="A49" s="94">
        <v>28</v>
      </c>
      <c r="B49" s="210" t="s">
        <v>31</v>
      </c>
      <c r="C49" s="172">
        <f t="shared" si="49"/>
        <v>1</v>
      </c>
      <c r="D49" s="95">
        <f t="shared" si="50"/>
        <v>30</v>
      </c>
      <c r="E49" s="104">
        <f t="shared" si="51"/>
        <v>15</v>
      </c>
      <c r="F49" s="104">
        <f t="shared" si="52"/>
        <v>0</v>
      </c>
      <c r="G49" s="96">
        <f t="shared" si="53"/>
        <v>15</v>
      </c>
      <c r="H49" s="173">
        <f t="shared" si="54"/>
        <v>0</v>
      </c>
      <c r="I49" s="97"/>
      <c r="J49" s="98"/>
      <c r="K49" s="105"/>
      <c r="L49" s="106"/>
      <c r="M49" s="106"/>
      <c r="N49" s="185"/>
      <c r="O49" s="177"/>
      <c r="P49" s="108"/>
      <c r="Q49" s="109"/>
      <c r="R49" s="110"/>
      <c r="S49" s="110"/>
      <c r="T49" s="178"/>
      <c r="U49" s="107">
        <v>2</v>
      </c>
      <c r="V49" s="108" t="s">
        <v>3</v>
      </c>
      <c r="W49" s="105">
        <v>15</v>
      </c>
      <c r="X49" s="106"/>
      <c r="Y49" s="106">
        <v>15</v>
      </c>
      <c r="Z49" s="112"/>
    </row>
    <row r="50" spans="1:26" s="139" customFormat="1" ht="22.8">
      <c r="A50" s="94">
        <v>29</v>
      </c>
      <c r="B50" s="211" t="s">
        <v>94</v>
      </c>
      <c r="C50" s="172">
        <f t="shared" si="49"/>
        <v>1</v>
      </c>
      <c r="D50" s="95">
        <f t="shared" si="50"/>
        <v>30</v>
      </c>
      <c r="E50" s="104">
        <f t="shared" si="51"/>
        <v>15</v>
      </c>
      <c r="F50" s="104">
        <f t="shared" si="52"/>
        <v>0</v>
      </c>
      <c r="G50" s="96">
        <f t="shared" si="53"/>
        <v>15</v>
      </c>
      <c r="H50" s="173">
        <f t="shared" si="54"/>
        <v>0</v>
      </c>
      <c r="I50" s="97"/>
      <c r="J50" s="98"/>
      <c r="K50" s="105"/>
      <c r="L50" s="106"/>
      <c r="M50" s="106"/>
      <c r="N50" s="185"/>
      <c r="O50" s="177"/>
      <c r="P50" s="108"/>
      <c r="Q50" s="109"/>
      <c r="R50" s="110"/>
      <c r="S50" s="110"/>
      <c r="T50" s="178"/>
      <c r="U50" s="107">
        <v>2</v>
      </c>
      <c r="V50" s="108" t="s">
        <v>3</v>
      </c>
      <c r="W50" s="105">
        <v>15</v>
      </c>
      <c r="X50" s="106"/>
      <c r="Y50" s="106">
        <v>15</v>
      </c>
      <c r="Z50" s="112"/>
    </row>
    <row r="51" spans="1:26" s="140" customFormat="1" ht="22.8">
      <c r="A51" s="94">
        <v>30</v>
      </c>
      <c r="B51" s="212" t="s">
        <v>67</v>
      </c>
      <c r="C51" s="172">
        <f t="shared" si="49"/>
        <v>0</v>
      </c>
      <c r="D51" s="95">
        <f t="shared" si="50"/>
        <v>30</v>
      </c>
      <c r="E51" s="104">
        <f t="shared" si="51"/>
        <v>15</v>
      </c>
      <c r="F51" s="104">
        <f t="shared" si="52"/>
        <v>0</v>
      </c>
      <c r="G51" s="96">
        <f t="shared" si="53"/>
        <v>15</v>
      </c>
      <c r="H51" s="173">
        <f t="shared" si="54"/>
        <v>0</v>
      </c>
      <c r="I51" s="97"/>
      <c r="J51" s="98"/>
      <c r="K51" s="105"/>
      <c r="L51" s="106"/>
      <c r="M51" s="106"/>
      <c r="N51" s="185"/>
      <c r="O51" s="177"/>
      <c r="P51" s="108"/>
      <c r="Q51" s="109"/>
      <c r="R51" s="110"/>
      <c r="S51" s="110"/>
      <c r="T51" s="178"/>
      <c r="U51" s="107">
        <v>2</v>
      </c>
      <c r="V51" s="147"/>
      <c r="W51" s="105">
        <v>15</v>
      </c>
      <c r="X51" s="106"/>
      <c r="Y51" s="106">
        <v>15</v>
      </c>
      <c r="Z51" s="112"/>
    </row>
    <row r="52" spans="1:26" s="140" customFormat="1" ht="22.8">
      <c r="A52" s="94">
        <v>31</v>
      </c>
      <c r="B52" s="212" t="s">
        <v>68</v>
      </c>
      <c r="C52" s="172">
        <f t="shared" si="49"/>
        <v>0</v>
      </c>
      <c r="D52" s="95">
        <f t="shared" si="50"/>
        <v>30</v>
      </c>
      <c r="E52" s="104">
        <f t="shared" si="51"/>
        <v>15</v>
      </c>
      <c r="F52" s="104">
        <f t="shared" si="52"/>
        <v>0</v>
      </c>
      <c r="G52" s="96">
        <f t="shared" si="53"/>
        <v>15</v>
      </c>
      <c r="H52" s="173">
        <f t="shared" si="54"/>
        <v>0</v>
      </c>
      <c r="I52" s="97"/>
      <c r="J52" s="98"/>
      <c r="K52" s="105"/>
      <c r="L52" s="106"/>
      <c r="M52" s="106"/>
      <c r="N52" s="185"/>
      <c r="O52" s="177"/>
      <c r="P52" s="108"/>
      <c r="Q52" s="109"/>
      <c r="R52" s="110"/>
      <c r="S52" s="110"/>
      <c r="T52" s="178"/>
      <c r="U52" s="107">
        <v>2</v>
      </c>
      <c r="V52" s="108"/>
      <c r="W52" s="105">
        <v>15</v>
      </c>
      <c r="X52" s="106"/>
      <c r="Y52" s="106">
        <v>15</v>
      </c>
      <c r="Z52" s="112"/>
    </row>
    <row r="53" spans="1:26" s="139" customFormat="1" ht="22.8">
      <c r="A53" s="94">
        <v>32</v>
      </c>
      <c r="B53" s="210" t="s">
        <v>34</v>
      </c>
      <c r="C53" s="172">
        <f>COUNTA(J53,P53,V53)</f>
        <v>0</v>
      </c>
      <c r="D53" s="95">
        <f>SUM(E53:H53)</f>
        <v>15</v>
      </c>
      <c r="E53" s="104">
        <f>SUM(K53,Q53,W53)</f>
        <v>0</v>
      </c>
      <c r="F53" s="104">
        <f>SUM(L53,R53,X53)</f>
        <v>0</v>
      </c>
      <c r="G53" s="96">
        <f>SUM(M53,S53,Y53)</f>
        <v>0</v>
      </c>
      <c r="H53" s="173">
        <f>SUM(N53,T53,Z53)</f>
        <v>15</v>
      </c>
      <c r="I53" s="97"/>
      <c r="J53" s="98"/>
      <c r="K53" s="105"/>
      <c r="L53" s="106"/>
      <c r="M53" s="106"/>
      <c r="N53" s="185"/>
      <c r="O53" s="177"/>
      <c r="P53" s="108"/>
      <c r="Q53" s="109"/>
      <c r="R53" s="110"/>
      <c r="S53" s="110"/>
      <c r="T53" s="178"/>
      <c r="U53" s="107">
        <v>1</v>
      </c>
      <c r="V53" s="108"/>
      <c r="W53" s="105"/>
      <c r="X53" s="106"/>
      <c r="Y53" s="106"/>
      <c r="Z53" s="112">
        <v>15</v>
      </c>
    </row>
    <row r="54" spans="1:26" s="139" customFormat="1" ht="22.8">
      <c r="A54" s="141"/>
      <c r="B54" s="213" t="s">
        <v>74</v>
      </c>
      <c r="C54" s="214">
        <f t="shared" ref="C54:H54" si="55">SUM(C42:C53)</f>
        <v>3</v>
      </c>
      <c r="D54" s="129">
        <f t="shared" si="55"/>
        <v>345</v>
      </c>
      <c r="E54" s="130">
        <f t="shared" si="55"/>
        <v>105</v>
      </c>
      <c r="F54" s="130">
        <f t="shared" si="55"/>
        <v>0</v>
      </c>
      <c r="G54" s="130">
        <f t="shared" si="55"/>
        <v>105</v>
      </c>
      <c r="H54" s="215">
        <f t="shared" si="55"/>
        <v>135</v>
      </c>
      <c r="I54" s="131"/>
      <c r="J54" s="132"/>
      <c r="K54" s="133"/>
      <c r="L54" s="133"/>
      <c r="M54" s="133"/>
      <c r="N54" s="134"/>
      <c r="O54" s="216">
        <f>SUM(O42:O53)</f>
        <v>16</v>
      </c>
      <c r="P54" s="132">
        <f>COUNTA(P42:P53)</f>
        <v>1</v>
      </c>
      <c r="Q54" s="135">
        <f>SUM(Q42:Q53)</f>
        <v>45</v>
      </c>
      <c r="R54" s="135">
        <f t="shared" ref="R54:T54" si="56">SUM(R42:R53)</f>
        <v>0</v>
      </c>
      <c r="S54" s="135">
        <f t="shared" si="56"/>
        <v>45</v>
      </c>
      <c r="T54" s="217">
        <f t="shared" si="56"/>
        <v>45</v>
      </c>
      <c r="U54" s="131">
        <f>SUM(U42:U53)</f>
        <v>26</v>
      </c>
      <c r="V54" s="132">
        <f>COUNTA(V42:V53)</f>
        <v>2</v>
      </c>
      <c r="W54" s="136">
        <f>SUM(W42:W53)</f>
        <v>60</v>
      </c>
      <c r="X54" s="137">
        <f>SUM(X42:X53)</f>
        <v>0</v>
      </c>
      <c r="Y54" s="137">
        <f>SUM(Y42:Y53)</f>
        <v>60</v>
      </c>
      <c r="Z54" s="138">
        <f>SUM(Z42:Z53)</f>
        <v>90</v>
      </c>
    </row>
    <row r="55" spans="1:26" s="35" customFormat="1" ht="5.0999999999999996" customHeight="1">
      <c r="A55" s="51"/>
      <c r="B55" s="33"/>
      <c r="C55" s="31"/>
      <c r="D55" s="31"/>
      <c r="E55" s="31"/>
      <c r="F55" s="31"/>
      <c r="G55" s="31"/>
      <c r="H55" s="31"/>
      <c r="I55" s="32"/>
      <c r="J55" s="32"/>
      <c r="K55" s="34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52"/>
    </row>
    <row r="56" spans="1:26" s="4" customFormat="1" ht="20.100000000000001" customHeight="1">
      <c r="A56" s="74"/>
      <c r="B56" s="261" t="s">
        <v>76</v>
      </c>
      <c r="C56" s="202"/>
      <c r="D56" s="60"/>
      <c r="E56" s="87" t="s">
        <v>7</v>
      </c>
      <c r="F56" s="87" t="s">
        <v>8</v>
      </c>
      <c r="G56" s="87" t="s">
        <v>9</v>
      </c>
      <c r="H56" s="203" t="s">
        <v>10</v>
      </c>
      <c r="I56" s="89"/>
      <c r="J56" s="88"/>
      <c r="K56" s="87" t="s">
        <v>7</v>
      </c>
      <c r="L56" s="87" t="s">
        <v>8</v>
      </c>
      <c r="M56" s="87" t="s">
        <v>9</v>
      </c>
      <c r="N56" s="206" t="s">
        <v>10</v>
      </c>
      <c r="O56" s="208"/>
      <c r="P56" s="88"/>
      <c r="Q56" s="87" t="s">
        <v>7</v>
      </c>
      <c r="R56" s="87" t="s">
        <v>8</v>
      </c>
      <c r="S56" s="87" t="s">
        <v>9</v>
      </c>
      <c r="T56" s="203" t="s">
        <v>10</v>
      </c>
      <c r="U56" s="89"/>
      <c r="V56" s="88"/>
      <c r="W56" s="87" t="s">
        <v>7</v>
      </c>
      <c r="X56" s="87" t="s">
        <v>8</v>
      </c>
      <c r="Y56" s="87" t="s">
        <v>9</v>
      </c>
      <c r="Z56" s="90" t="s">
        <v>10</v>
      </c>
    </row>
    <row r="57" spans="1:26" s="30" customFormat="1" ht="50.1" customHeight="1" thickBot="1">
      <c r="A57" s="75"/>
      <c r="B57" s="262"/>
      <c r="C57" s="204">
        <f t="shared" ref="C57:H57" si="57">C54+C38</f>
        <v>9</v>
      </c>
      <c r="D57" s="154">
        <f t="shared" si="57"/>
        <v>930</v>
      </c>
      <c r="E57" s="155">
        <f t="shared" si="57"/>
        <v>405</v>
      </c>
      <c r="F57" s="155">
        <f t="shared" si="57"/>
        <v>90</v>
      </c>
      <c r="G57" s="155">
        <f t="shared" si="57"/>
        <v>240</v>
      </c>
      <c r="H57" s="205">
        <f t="shared" si="57"/>
        <v>195</v>
      </c>
      <c r="I57" s="201" t="str">
        <f t="shared" ref="I57:Z57" si="58">TEXT(I54+I38,0)</f>
        <v>30</v>
      </c>
      <c r="J57" s="156" t="str">
        <f t="shared" si="58"/>
        <v>4</v>
      </c>
      <c r="K57" s="155" t="str">
        <f t="shared" si="58"/>
        <v>195</v>
      </c>
      <c r="L57" s="155" t="str">
        <f t="shared" si="58"/>
        <v>30</v>
      </c>
      <c r="M57" s="155" t="str">
        <f t="shared" si="58"/>
        <v>75</v>
      </c>
      <c r="N57" s="207" t="str">
        <f t="shared" si="58"/>
        <v>15</v>
      </c>
      <c r="O57" s="209" t="str">
        <f t="shared" si="58"/>
        <v>30</v>
      </c>
      <c r="P57" s="156" t="str">
        <f t="shared" si="58"/>
        <v>3</v>
      </c>
      <c r="Q57" s="155" t="str">
        <f t="shared" si="58"/>
        <v>120</v>
      </c>
      <c r="R57" s="155" t="str">
        <f t="shared" si="58"/>
        <v>45</v>
      </c>
      <c r="S57" s="155" t="str">
        <f t="shared" si="58"/>
        <v>105</v>
      </c>
      <c r="T57" s="205" t="str">
        <f t="shared" si="58"/>
        <v>75</v>
      </c>
      <c r="U57" s="157" t="str">
        <f t="shared" si="58"/>
        <v>30</v>
      </c>
      <c r="V57" s="156" t="str">
        <f t="shared" si="58"/>
        <v>2</v>
      </c>
      <c r="W57" s="155" t="str">
        <f t="shared" si="58"/>
        <v>90</v>
      </c>
      <c r="X57" s="155" t="str">
        <f t="shared" si="58"/>
        <v>15</v>
      </c>
      <c r="Y57" s="155" t="str">
        <f t="shared" si="58"/>
        <v>60</v>
      </c>
      <c r="Z57" s="158" t="str">
        <f t="shared" si="58"/>
        <v>105</v>
      </c>
    </row>
    <row r="58" spans="1:26" s="28" customFormat="1" ht="20.100000000000001" customHeight="1" thickBot="1">
      <c r="A58" s="2"/>
      <c r="B58" s="27"/>
      <c r="C58" s="27" t="s">
        <v>64</v>
      </c>
      <c r="D58" s="27"/>
      <c r="E58" s="27"/>
      <c r="F58" s="27"/>
      <c r="G58" s="27"/>
      <c r="H58" s="27"/>
      <c r="I58" s="27"/>
      <c r="J58" s="27"/>
      <c r="K58" s="61"/>
      <c r="L58" s="62">
        <f>(VALUE(K57)+VALUE(L57)+VALUE(M57)+VALUE(N57))</f>
        <v>315</v>
      </c>
      <c r="M58" s="62"/>
      <c r="N58" s="63"/>
      <c r="O58" s="29"/>
      <c r="P58" s="27"/>
      <c r="Q58" s="61"/>
      <c r="R58" s="62">
        <f>(VALUE(Q57)+VALUE(R57)+VALUE(S57)+VALUE(T57))</f>
        <v>345</v>
      </c>
      <c r="S58" s="62"/>
      <c r="T58" s="63"/>
      <c r="U58" s="29"/>
      <c r="V58" s="27"/>
      <c r="W58" s="61"/>
      <c r="X58" s="148">
        <f>VALUE(W57)+VALUE(X57)+VALUE(Y57)+VALUE(Z57)</f>
        <v>270</v>
      </c>
      <c r="Y58" s="62"/>
      <c r="Z58" s="64"/>
    </row>
    <row r="59" spans="1:26" s="28" customFormat="1" ht="5.0999999999999996" customHeight="1" thickBot="1">
      <c r="A59" s="2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5"/>
      <c r="M59" s="5"/>
      <c r="N59" s="27"/>
      <c r="O59" s="27"/>
      <c r="P59" s="27"/>
      <c r="Q59" s="27"/>
      <c r="R59" s="5"/>
      <c r="S59" s="5"/>
      <c r="T59" s="27"/>
      <c r="U59" s="27"/>
      <c r="V59" s="27"/>
      <c r="W59" s="27"/>
      <c r="X59" s="5"/>
      <c r="Y59" s="5"/>
      <c r="Z59" s="55"/>
    </row>
    <row r="60" spans="1:26" s="6" customFormat="1" ht="24.9" customHeight="1">
      <c r="A60" s="92" t="s">
        <v>83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57"/>
      <c r="P60" s="58"/>
      <c r="Q60" s="57"/>
      <c r="R60" s="57"/>
      <c r="S60" s="57"/>
      <c r="T60" s="57"/>
      <c r="U60" s="57"/>
      <c r="V60" s="57"/>
      <c r="W60" s="57"/>
      <c r="X60" s="57"/>
      <c r="Y60" s="57"/>
      <c r="Z60" s="59"/>
    </row>
    <row r="61" spans="1:26" s="140" customFormat="1" ht="22.8">
      <c r="A61" s="94">
        <v>21</v>
      </c>
      <c r="B61" s="183" t="s">
        <v>12</v>
      </c>
      <c r="C61" s="169">
        <f t="shared" ref="C61:C68" si="59">COUNTA(J61,P61,V61)</f>
        <v>0</v>
      </c>
      <c r="D61" s="170">
        <f>SUM(E61:H61)</f>
        <v>45</v>
      </c>
      <c r="E61" s="104">
        <f t="shared" ref="E61:H65" si="60">SUM(K61,Q61,W61)</f>
        <v>0</v>
      </c>
      <c r="F61" s="104">
        <f t="shared" si="60"/>
        <v>0</v>
      </c>
      <c r="G61" s="104">
        <f t="shared" si="60"/>
        <v>0</v>
      </c>
      <c r="H61" s="171">
        <f t="shared" si="60"/>
        <v>45</v>
      </c>
      <c r="I61" s="97"/>
      <c r="J61" s="98"/>
      <c r="K61" s="105"/>
      <c r="L61" s="106"/>
      <c r="M61" s="106"/>
      <c r="N61" s="185"/>
      <c r="O61" s="177">
        <v>8</v>
      </c>
      <c r="P61" s="108"/>
      <c r="Q61" s="109"/>
      <c r="R61" s="110"/>
      <c r="S61" s="110"/>
      <c r="T61" s="178">
        <v>15</v>
      </c>
      <c r="U61" s="107">
        <v>3</v>
      </c>
      <c r="V61" s="108"/>
      <c r="W61" s="105"/>
      <c r="X61" s="106"/>
      <c r="Y61" s="106"/>
      <c r="Z61" s="112">
        <v>30</v>
      </c>
    </row>
    <row r="62" spans="1:26" s="140" customFormat="1" ht="22.8">
      <c r="A62" s="94">
        <v>22</v>
      </c>
      <c r="B62" s="183" t="s">
        <v>33</v>
      </c>
      <c r="C62" s="172">
        <f t="shared" si="59"/>
        <v>0</v>
      </c>
      <c r="D62" s="95">
        <f>SUM(E62:H62)</f>
        <v>30</v>
      </c>
      <c r="E62" s="104">
        <f t="shared" si="60"/>
        <v>15</v>
      </c>
      <c r="F62" s="104">
        <f t="shared" si="60"/>
        <v>0</v>
      </c>
      <c r="G62" s="96">
        <f t="shared" si="60"/>
        <v>0</v>
      </c>
      <c r="H62" s="173">
        <f t="shared" si="60"/>
        <v>15</v>
      </c>
      <c r="I62" s="97"/>
      <c r="J62" s="98"/>
      <c r="K62" s="105"/>
      <c r="L62" s="106"/>
      <c r="M62" s="106"/>
      <c r="N62" s="185"/>
      <c r="O62" s="177">
        <v>2</v>
      </c>
      <c r="P62" s="108"/>
      <c r="Q62" s="109">
        <v>15</v>
      </c>
      <c r="R62" s="110"/>
      <c r="S62" s="110"/>
      <c r="T62" s="178">
        <v>15</v>
      </c>
      <c r="U62" s="107"/>
      <c r="V62" s="108"/>
      <c r="W62" s="105"/>
      <c r="X62" s="106"/>
      <c r="Y62" s="106"/>
      <c r="Z62" s="112"/>
    </row>
    <row r="63" spans="1:26" s="140" customFormat="1" ht="22.8">
      <c r="A63" s="94">
        <v>23</v>
      </c>
      <c r="B63" s="183" t="s">
        <v>36</v>
      </c>
      <c r="C63" s="172">
        <f t="shared" si="59"/>
        <v>0</v>
      </c>
      <c r="D63" s="95">
        <f>SUM(E63:H63)</f>
        <v>30</v>
      </c>
      <c r="E63" s="104">
        <f t="shared" si="60"/>
        <v>15</v>
      </c>
      <c r="F63" s="104">
        <f t="shared" si="60"/>
        <v>0</v>
      </c>
      <c r="G63" s="96">
        <f t="shared" si="60"/>
        <v>15</v>
      </c>
      <c r="H63" s="173">
        <f t="shared" si="60"/>
        <v>0</v>
      </c>
      <c r="I63" s="97"/>
      <c r="J63" s="98"/>
      <c r="K63" s="105"/>
      <c r="L63" s="106"/>
      <c r="M63" s="106"/>
      <c r="N63" s="185"/>
      <c r="O63" s="177">
        <v>2</v>
      </c>
      <c r="P63" s="108"/>
      <c r="Q63" s="109">
        <v>15</v>
      </c>
      <c r="R63" s="110"/>
      <c r="S63" s="110">
        <v>15</v>
      </c>
      <c r="T63" s="178"/>
      <c r="U63" s="107"/>
      <c r="V63" s="108"/>
      <c r="W63" s="105"/>
      <c r="X63" s="106"/>
      <c r="Y63" s="106"/>
      <c r="Z63" s="112"/>
    </row>
    <row r="64" spans="1:26" s="140" customFormat="1" ht="22.8">
      <c r="A64" s="94">
        <v>24</v>
      </c>
      <c r="B64" s="212" t="s">
        <v>65</v>
      </c>
      <c r="C64" s="172">
        <f t="shared" si="59"/>
        <v>1</v>
      </c>
      <c r="D64" s="95">
        <f>SUM(E64:H64)</f>
        <v>30</v>
      </c>
      <c r="E64" s="104">
        <f t="shared" si="60"/>
        <v>15</v>
      </c>
      <c r="F64" s="104">
        <f t="shared" si="60"/>
        <v>0</v>
      </c>
      <c r="G64" s="96">
        <f t="shared" si="60"/>
        <v>15</v>
      </c>
      <c r="H64" s="173">
        <f t="shared" si="60"/>
        <v>0</v>
      </c>
      <c r="I64" s="97"/>
      <c r="J64" s="98"/>
      <c r="K64" s="105"/>
      <c r="L64" s="106"/>
      <c r="M64" s="106"/>
      <c r="N64" s="185"/>
      <c r="O64" s="177">
        <v>2</v>
      </c>
      <c r="P64" s="108" t="s">
        <v>3</v>
      </c>
      <c r="Q64" s="109">
        <v>15</v>
      </c>
      <c r="R64" s="110"/>
      <c r="S64" s="110">
        <v>15</v>
      </c>
      <c r="T64" s="178"/>
      <c r="U64" s="107"/>
      <c r="V64" s="108"/>
      <c r="W64" s="105"/>
      <c r="X64" s="106"/>
      <c r="Y64" s="106"/>
      <c r="Z64" s="112"/>
    </row>
    <row r="65" spans="1:26" s="140" customFormat="1" ht="22.8">
      <c r="A65" s="94">
        <v>25</v>
      </c>
      <c r="B65" s="212" t="s">
        <v>66</v>
      </c>
      <c r="C65" s="172">
        <f t="shared" si="59"/>
        <v>0</v>
      </c>
      <c r="D65" s="95">
        <f>SUM(E65:H65)</f>
        <v>30</v>
      </c>
      <c r="E65" s="104">
        <f t="shared" si="60"/>
        <v>15</v>
      </c>
      <c r="F65" s="104">
        <f t="shared" si="60"/>
        <v>0</v>
      </c>
      <c r="G65" s="96">
        <f t="shared" si="60"/>
        <v>15</v>
      </c>
      <c r="H65" s="173">
        <f t="shared" si="60"/>
        <v>0</v>
      </c>
      <c r="I65" s="97"/>
      <c r="J65" s="98"/>
      <c r="K65" s="105"/>
      <c r="L65" s="106"/>
      <c r="M65" s="106"/>
      <c r="N65" s="185"/>
      <c r="O65" s="177">
        <v>2</v>
      </c>
      <c r="P65" s="147"/>
      <c r="Q65" s="109">
        <v>15</v>
      </c>
      <c r="R65" s="110"/>
      <c r="S65" s="110">
        <v>15</v>
      </c>
      <c r="T65" s="178"/>
      <c r="U65" s="107"/>
      <c r="V65" s="108"/>
      <c r="W65" s="105"/>
      <c r="X65" s="106"/>
      <c r="Y65" s="106"/>
      <c r="Z65" s="112"/>
    </row>
    <row r="66" spans="1:26" s="140" customFormat="1" ht="22.8">
      <c r="A66" s="94">
        <v>26</v>
      </c>
      <c r="B66" s="210" t="s">
        <v>87</v>
      </c>
      <c r="C66" s="172">
        <f t="shared" si="59"/>
        <v>0</v>
      </c>
      <c r="D66" s="95">
        <f t="shared" ref="D66" si="61">SUM(E66:H66)</f>
        <v>0</v>
      </c>
      <c r="E66" s="104">
        <f t="shared" ref="E66" si="62">SUM(K66,Q66,W66)</f>
        <v>0</v>
      </c>
      <c r="F66" s="104">
        <f t="shared" ref="F66" si="63">SUM(L66,R66,X66)</f>
        <v>0</v>
      </c>
      <c r="G66" s="96">
        <f t="shared" ref="G66" si="64">SUM(M66,S66,Y66)</f>
        <v>0</v>
      </c>
      <c r="H66" s="173">
        <f t="shared" ref="H66" si="65">SUM(N66,T66,Z66)</f>
        <v>0</v>
      </c>
      <c r="I66" s="97"/>
      <c r="J66" s="98"/>
      <c r="K66" s="105"/>
      <c r="L66" s="106"/>
      <c r="M66" s="106"/>
      <c r="N66" s="185"/>
      <c r="O66" s="177"/>
      <c r="P66" s="108"/>
      <c r="Q66" s="109"/>
      <c r="R66" s="110"/>
      <c r="S66" s="110"/>
      <c r="T66" s="178"/>
      <c r="U66" s="107">
        <v>9</v>
      </c>
      <c r="V66" s="108"/>
      <c r="W66" s="105"/>
      <c r="X66" s="106"/>
      <c r="Y66" s="106"/>
      <c r="Z66" s="112"/>
    </row>
    <row r="67" spans="1:26" s="140" customFormat="1" ht="22.8">
      <c r="A67" s="94">
        <v>27</v>
      </c>
      <c r="B67" s="183" t="s">
        <v>26</v>
      </c>
      <c r="C67" s="172">
        <f t="shared" si="59"/>
        <v>0</v>
      </c>
      <c r="D67" s="95">
        <f>SUM(E67:H67)</f>
        <v>45</v>
      </c>
      <c r="E67" s="96">
        <f t="shared" ref="E67:H68" si="66">SUM(K67,Q67,W67)</f>
        <v>0</v>
      </c>
      <c r="F67" s="96">
        <f t="shared" si="66"/>
        <v>0</v>
      </c>
      <c r="G67" s="96">
        <f t="shared" si="66"/>
        <v>0</v>
      </c>
      <c r="H67" s="173">
        <f t="shared" si="66"/>
        <v>45</v>
      </c>
      <c r="I67" s="97"/>
      <c r="J67" s="98"/>
      <c r="K67" s="99"/>
      <c r="L67" s="100"/>
      <c r="M67" s="100"/>
      <c r="N67" s="176"/>
      <c r="O67" s="179"/>
      <c r="P67" s="98"/>
      <c r="Q67" s="101"/>
      <c r="R67" s="102"/>
      <c r="S67" s="102"/>
      <c r="T67" s="180"/>
      <c r="U67" s="97">
        <v>5</v>
      </c>
      <c r="V67" s="98"/>
      <c r="W67" s="99"/>
      <c r="X67" s="100"/>
      <c r="Y67" s="100"/>
      <c r="Z67" s="103">
        <v>45</v>
      </c>
    </row>
    <row r="68" spans="1:26" s="140" customFormat="1" ht="22.8">
      <c r="A68" s="94">
        <v>28</v>
      </c>
      <c r="B68" s="183" t="s">
        <v>45</v>
      </c>
      <c r="C68" s="172">
        <f t="shared" si="59"/>
        <v>1</v>
      </c>
      <c r="D68" s="95">
        <f>SUM(E68:H68)</f>
        <v>45</v>
      </c>
      <c r="E68" s="104">
        <f t="shared" si="66"/>
        <v>15</v>
      </c>
      <c r="F68" s="104">
        <f t="shared" si="66"/>
        <v>0</v>
      </c>
      <c r="G68" s="96">
        <f t="shared" si="66"/>
        <v>15</v>
      </c>
      <c r="H68" s="173">
        <f t="shared" si="66"/>
        <v>15</v>
      </c>
      <c r="I68" s="97"/>
      <c r="J68" s="98"/>
      <c r="K68" s="105"/>
      <c r="L68" s="106"/>
      <c r="M68" s="106"/>
      <c r="N68" s="185"/>
      <c r="O68" s="177"/>
      <c r="P68" s="108"/>
      <c r="Q68" s="109"/>
      <c r="R68" s="110"/>
      <c r="S68" s="110"/>
      <c r="T68" s="178"/>
      <c r="U68" s="107">
        <v>3</v>
      </c>
      <c r="V68" s="108" t="s">
        <v>3</v>
      </c>
      <c r="W68" s="105">
        <v>15</v>
      </c>
      <c r="X68" s="106"/>
      <c r="Y68" s="106">
        <v>15</v>
      </c>
      <c r="Z68" s="112">
        <v>15</v>
      </c>
    </row>
    <row r="69" spans="1:26" s="140" customFormat="1" ht="22.8">
      <c r="A69" s="94">
        <v>29</v>
      </c>
      <c r="B69" s="183" t="s">
        <v>35</v>
      </c>
      <c r="C69" s="172">
        <f t="shared" ref="C69:C71" si="67">COUNTA(J69,P69,V69)</f>
        <v>1</v>
      </c>
      <c r="D69" s="95">
        <f t="shared" ref="D69:D71" si="68">SUM(E69:H69)</f>
        <v>30</v>
      </c>
      <c r="E69" s="104">
        <f t="shared" ref="E69:E71" si="69">SUM(K69,Q69,W69)</f>
        <v>15</v>
      </c>
      <c r="F69" s="104">
        <f t="shared" ref="F69:F71" si="70">SUM(L69,R69,X69)</f>
        <v>0</v>
      </c>
      <c r="G69" s="96">
        <f t="shared" ref="G69:G71" si="71">SUM(M69,S69,Y69)</f>
        <v>15</v>
      </c>
      <c r="H69" s="173">
        <f t="shared" ref="H69:H71" si="72">SUM(N69,T69,Z69)</f>
        <v>0</v>
      </c>
      <c r="I69" s="97"/>
      <c r="J69" s="98"/>
      <c r="K69" s="105"/>
      <c r="L69" s="106"/>
      <c r="M69" s="106"/>
      <c r="N69" s="185"/>
      <c r="O69" s="177"/>
      <c r="P69" s="108"/>
      <c r="Q69" s="109"/>
      <c r="R69" s="110"/>
      <c r="S69" s="110"/>
      <c r="T69" s="178"/>
      <c r="U69" s="107">
        <v>2</v>
      </c>
      <c r="V69" s="108" t="s">
        <v>3</v>
      </c>
      <c r="W69" s="105">
        <v>15</v>
      </c>
      <c r="X69" s="106"/>
      <c r="Y69" s="106">
        <v>15</v>
      </c>
      <c r="Z69" s="112"/>
    </row>
    <row r="70" spans="1:26" s="140" customFormat="1" ht="22.8">
      <c r="A70" s="94">
        <v>30</v>
      </c>
      <c r="B70" s="212" t="s">
        <v>67</v>
      </c>
      <c r="C70" s="172">
        <f t="shared" si="67"/>
        <v>0</v>
      </c>
      <c r="D70" s="95">
        <f t="shared" si="68"/>
        <v>30</v>
      </c>
      <c r="E70" s="104">
        <f t="shared" si="69"/>
        <v>15</v>
      </c>
      <c r="F70" s="104">
        <f t="shared" si="70"/>
        <v>0</v>
      </c>
      <c r="G70" s="96">
        <f t="shared" si="71"/>
        <v>15</v>
      </c>
      <c r="H70" s="173">
        <f t="shared" si="72"/>
        <v>0</v>
      </c>
      <c r="I70" s="97"/>
      <c r="J70" s="98"/>
      <c r="K70" s="105"/>
      <c r="L70" s="106"/>
      <c r="M70" s="106"/>
      <c r="N70" s="185"/>
      <c r="O70" s="177"/>
      <c r="P70" s="108"/>
      <c r="Q70" s="109"/>
      <c r="R70" s="110"/>
      <c r="S70" s="110"/>
      <c r="T70" s="178"/>
      <c r="U70" s="107">
        <v>2</v>
      </c>
      <c r="V70" s="147"/>
      <c r="W70" s="105">
        <v>15</v>
      </c>
      <c r="X70" s="106"/>
      <c r="Y70" s="106">
        <v>15</v>
      </c>
      <c r="Z70" s="112"/>
    </row>
    <row r="71" spans="1:26" s="140" customFormat="1" ht="22.8">
      <c r="A71" s="94">
        <v>31</v>
      </c>
      <c r="B71" s="212" t="s">
        <v>68</v>
      </c>
      <c r="C71" s="172">
        <f t="shared" si="67"/>
        <v>0</v>
      </c>
      <c r="D71" s="95">
        <f t="shared" si="68"/>
        <v>30</v>
      </c>
      <c r="E71" s="104">
        <f t="shared" si="69"/>
        <v>15</v>
      </c>
      <c r="F71" s="104">
        <f t="shared" si="70"/>
        <v>0</v>
      </c>
      <c r="G71" s="96">
        <f t="shared" si="71"/>
        <v>15</v>
      </c>
      <c r="H71" s="173">
        <f t="shared" si="72"/>
        <v>0</v>
      </c>
      <c r="I71" s="97"/>
      <c r="J71" s="98"/>
      <c r="K71" s="105"/>
      <c r="L71" s="106"/>
      <c r="M71" s="106"/>
      <c r="N71" s="185"/>
      <c r="O71" s="177"/>
      <c r="P71" s="108"/>
      <c r="Q71" s="109"/>
      <c r="R71" s="110"/>
      <c r="S71" s="110"/>
      <c r="T71" s="178"/>
      <c r="U71" s="107">
        <v>2</v>
      </c>
      <c r="V71" s="108"/>
      <c r="W71" s="105">
        <v>15</v>
      </c>
      <c r="X71" s="106"/>
      <c r="Y71" s="106">
        <v>15</v>
      </c>
      <c r="Z71" s="112"/>
    </row>
    <row r="72" spans="1:26" s="139" customFormat="1" ht="22.8">
      <c r="A72" s="141"/>
      <c r="B72" s="213" t="s">
        <v>69</v>
      </c>
      <c r="C72" s="214">
        <f t="shared" ref="C72:H72" si="73">SUM(C61:C71)</f>
        <v>3</v>
      </c>
      <c r="D72" s="129">
        <f t="shared" si="73"/>
        <v>345</v>
      </c>
      <c r="E72" s="130">
        <f t="shared" si="73"/>
        <v>120</v>
      </c>
      <c r="F72" s="130">
        <f t="shared" si="73"/>
        <v>0</v>
      </c>
      <c r="G72" s="130">
        <f t="shared" si="73"/>
        <v>105</v>
      </c>
      <c r="H72" s="215">
        <f t="shared" si="73"/>
        <v>120</v>
      </c>
      <c r="I72" s="131"/>
      <c r="J72" s="132"/>
      <c r="K72" s="133"/>
      <c r="L72" s="133"/>
      <c r="M72" s="133"/>
      <c r="N72" s="134"/>
      <c r="O72" s="216">
        <f>SUM(O61:O71)</f>
        <v>16</v>
      </c>
      <c r="P72" s="132">
        <f>COUNTA(P61:P71)</f>
        <v>1</v>
      </c>
      <c r="Q72" s="135">
        <f>SUM(Q61:Q71)</f>
        <v>60</v>
      </c>
      <c r="R72" s="135">
        <f>SUM(R61:R71)</f>
        <v>0</v>
      </c>
      <c r="S72" s="135">
        <f>SUM(S61:S71)</f>
        <v>45</v>
      </c>
      <c r="T72" s="217">
        <f>SUM(T61:T71)</f>
        <v>30</v>
      </c>
      <c r="U72" s="131">
        <f>SUM(U61:U71)</f>
        <v>26</v>
      </c>
      <c r="V72" s="132">
        <f>COUNTA(V61:V71)</f>
        <v>2</v>
      </c>
      <c r="W72" s="136">
        <f>SUM(W61:W71)</f>
        <v>60</v>
      </c>
      <c r="X72" s="137">
        <f>SUM(X61:X71)</f>
        <v>0</v>
      </c>
      <c r="Y72" s="137">
        <f>SUM(Y61:Y71)</f>
        <v>60</v>
      </c>
      <c r="Z72" s="138">
        <f>SUM(Z61:Z71)</f>
        <v>90</v>
      </c>
    </row>
    <row r="73" spans="1:26" s="35" customFormat="1" ht="5.0999999999999996" customHeight="1">
      <c r="A73" s="51"/>
      <c r="B73" s="33"/>
      <c r="C73" s="31"/>
      <c r="D73" s="31"/>
      <c r="E73" s="31"/>
      <c r="F73" s="31"/>
      <c r="G73" s="31"/>
      <c r="H73" s="31"/>
      <c r="I73" s="32"/>
      <c r="J73" s="32"/>
      <c r="K73" s="34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52"/>
    </row>
    <row r="74" spans="1:26" s="4" customFormat="1" ht="20.100000000000001" customHeight="1">
      <c r="A74" s="74"/>
      <c r="B74" s="261" t="s">
        <v>77</v>
      </c>
      <c r="C74" s="202"/>
      <c r="D74" s="60"/>
      <c r="E74" s="87" t="s">
        <v>7</v>
      </c>
      <c r="F74" s="87" t="s">
        <v>8</v>
      </c>
      <c r="G74" s="87" t="s">
        <v>9</v>
      </c>
      <c r="H74" s="203" t="s">
        <v>10</v>
      </c>
      <c r="I74" s="89"/>
      <c r="J74" s="88"/>
      <c r="K74" s="87" t="s">
        <v>7</v>
      </c>
      <c r="L74" s="87" t="s">
        <v>8</v>
      </c>
      <c r="M74" s="87" t="s">
        <v>9</v>
      </c>
      <c r="N74" s="206" t="s">
        <v>10</v>
      </c>
      <c r="O74" s="208"/>
      <c r="P74" s="88"/>
      <c r="Q74" s="87" t="s">
        <v>7</v>
      </c>
      <c r="R74" s="87" t="s">
        <v>8</v>
      </c>
      <c r="S74" s="87" t="s">
        <v>9</v>
      </c>
      <c r="T74" s="203" t="s">
        <v>10</v>
      </c>
      <c r="U74" s="89"/>
      <c r="V74" s="88"/>
      <c r="W74" s="87" t="s">
        <v>7</v>
      </c>
      <c r="X74" s="87" t="s">
        <v>8</v>
      </c>
      <c r="Y74" s="87" t="s">
        <v>9</v>
      </c>
      <c r="Z74" s="90" t="s">
        <v>10</v>
      </c>
    </row>
    <row r="75" spans="1:26" s="30" customFormat="1" ht="50.1" customHeight="1" thickBot="1">
      <c r="A75" s="75"/>
      <c r="B75" s="262"/>
      <c r="C75" s="204">
        <f t="shared" ref="C75:H75" si="74">C72+C38</f>
        <v>9</v>
      </c>
      <c r="D75" s="154">
        <f t="shared" si="74"/>
        <v>930</v>
      </c>
      <c r="E75" s="155">
        <f t="shared" si="74"/>
        <v>420</v>
      </c>
      <c r="F75" s="155">
        <f t="shared" si="74"/>
        <v>90</v>
      </c>
      <c r="G75" s="155">
        <f t="shared" si="74"/>
        <v>240</v>
      </c>
      <c r="H75" s="205">
        <f t="shared" si="74"/>
        <v>180</v>
      </c>
      <c r="I75" s="201" t="str">
        <f t="shared" ref="I75:Z75" si="75">TEXT(I72+I38,0)</f>
        <v>30</v>
      </c>
      <c r="J75" s="156" t="str">
        <f t="shared" si="75"/>
        <v>4</v>
      </c>
      <c r="K75" s="155" t="str">
        <f t="shared" si="75"/>
        <v>195</v>
      </c>
      <c r="L75" s="155" t="str">
        <f t="shared" si="75"/>
        <v>30</v>
      </c>
      <c r="M75" s="155" t="str">
        <f t="shared" si="75"/>
        <v>75</v>
      </c>
      <c r="N75" s="207" t="str">
        <f t="shared" si="75"/>
        <v>15</v>
      </c>
      <c r="O75" s="209" t="str">
        <f t="shared" si="75"/>
        <v>30</v>
      </c>
      <c r="P75" s="156" t="str">
        <f t="shared" si="75"/>
        <v>3</v>
      </c>
      <c r="Q75" s="155" t="str">
        <f t="shared" si="75"/>
        <v>135</v>
      </c>
      <c r="R75" s="155" t="str">
        <f t="shared" si="75"/>
        <v>45</v>
      </c>
      <c r="S75" s="155" t="str">
        <f t="shared" si="75"/>
        <v>105</v>
      </c>
      <c r="T75" s="205" t="str">
        <f t="shared" si="75"/>
        <v>60</v>
      </c>
      <c r="U75" s="157" t="str">
        <f t="shared" si="75"/>
        <v>30</v>
      </c>
      <c r="V75" s="156" t="str">
        <f t="shared" si="75"/>
        <v>2</v>
      </c>
      <c r="W75" s="155" t="str">
        <f t="shared" si="75"/>
        <v>90</v>
      </c>
      <c r="X75" s="155" t="str">
        <f t="shared" si="75"/>
        <v>15</v>
      </c>
      <c r="Y75" s="155" t="str">
        <f t="shared" si="75"/>
        <v>60</v>
      </c>
      <c r="Z75" s="158" t="str">
        <f t="shared" si="75"/>
        <v>105</v>
      </c>
    </row>
    <row r="76" spans="1:26" s="28" customFormat="1" ht="20.100000000000001" customHeight="1" thickBot="1">
      <c r="A76" s="2"/>
      <c r="B76" s="27"/>
      <c r="C76" s="27" t="s">
        <v>64</v>
      </c>
      <c r="D76" s="27"/>
      <c r="E76" s="27"/>
      <c r="F76" s="27"/>
      <c r="G76" s="27"/>
      <c r="H76" s="27"/>
      <c r="I76" s="27"/>
      <c r="J76" s="27"/>
      <c r="K76" s="61"/>
      <c r="L76" s="62">
        <f>(VALUE(K75)+VALUE(L75)+VALUE(M75)+VALUE(N75))</f>
        <v>315</v>
      </c>
      <c r="M76" s="62"/>
      <c r="N76" s="63"/>
      <c r="O76" s="29"/>
      <c r="P76" s="27"/>
      <c r="Q76" s="61"/>
      <c r="R76" s="62">
        <f>(VALUE(Q75)+VALUE(R75)+VALUE(S75)+VALUE(T75))</f>
        <v>345</v>
      </c>
      <c r="S76" s="62"/>
      <c r="T76" s="63"/>
      <c r="U76" s="29"/>
      <c r="V76" s="27"/>
      <c r="W76" s="61"/>
      <c r="X76" s="62">
        <f>VALUE(W75)+VALUE(X75)+VALUE(Y75)+VALUE(Z75)</f>
        <v>270</v>
      </c>
      <c r="Y76" s="62"/>
      <c r="Z76" s="64"/>
    </row>
    <row r="77" spans="1:26" s="28" customFormat="1" ht="5.0999999999999996" customHeight="1" thickBot="1">
      <c r="A77" s="2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5"/>
      <c r="M77" s="5"/>
      <c r="N77" s="27"/>
      <c r="O77" s="27"/>
      <c r="P77" s="27"/>
      <c r="Q77" s="27"/>
      <c r="R77" s="5"/>
      <c r="S77" s="5"/>
      <c r="T77" s="27"/>
      <c r="U77" s="27"/>
      <c r="V77" s="27"/>
      <c r="W77" s="27"/>
      <c r="X77" s="5"/>
      <c r="Y77" s="5"/>
      <c r="Z77" s="55"/>
    </row>
    <row r="78" spans="1:26" s="6" customFormat="1" ht="24.9" customHeight="1">
      <c r="A78" s="91" t="s">
        <v>84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57"/>
      <c r="P78" s="58"/>
      <c r="Q78" s="57"/>
      <c r="R78" s="57"/>
      <c r="S78" s="57"/>
      <c r="T78" s="57"/>
      <c r="U78" s="57"/>
      <c r="V78" s="57"/>
      <c r="W78" s="57"/>
      <c r="X78" s="57"/>
      <c r="Y78" s="57"/>
      <c r="Z78" s="59"/>
    </row>
    <row r="79" spans="1:26" s="140" customFormat="1" ht="22.8">
      <c r="A79" s="94">
        <v>21</v>
      </c>
      <c r="B79" s="210" t="s">
        <v>12</v>
      </c>
      <c r="C79" s="169">
        <f t="shared" ref="C79:C86" si="76">COUNTA(J79,P79,V79)</f>
        <v>0</v>
      </c>
      <c r="D79" s="170">
        <f>SUM(E79:H79)</f>
        <v>45</v>
      </c>
      <c r="E79" s="104">
        <f t="shared" ref="E79:H83" si="77">SUM(K79,Q79,W79)</f>
        <v>0</v>
      </c>
      <c r="F79" s="104">
        <f t="shared" si="77"/>
        <v>0</v>
      </c>
      <c r="G79" s="104">
        <f t="shared" si="77"/>
        <v>0</v>
      </c>
      <c r="H79" s="171">
        <f t="shared" si="77"/>
        <v>45</v>
      </c>
      <c r="I79" s="97"/>
      <c r="J79" s="98"/>
      <c r="K79" s="105"/>
      <c r="L79" s="106"/>
      <c r="M79" s="106"/>
      <c r="N79" s="185"/>
      <c r="O79" s="177">
        <v>8</v>
      </c>
      <c r="P79" s="108"/>
      <c r="Q79" s="109"/>
      <c r="R79" s="110"/>
      <c r="S79" s="110"/>
      <c r="T79" s="178">
        <v>15</v>
      </c>
      <c r="U79" s="107">
        <v>3</v>
      </c>
      <c r="V79" s="108"/>
      <c r="W79" s="105"/>
      <c r="X79" s="106"/>
      <c r="Y79" s="106"/>
      <c r="Z79" s="112">
        <v>30</v>
      </c>
    </row>
    <row r="80" spans="1:26" s="140" customFormat="1" ht="22.8">
      <c r="A80" s="94">
        <v>22</v>
      </c>
      <c r="B80" s="210" t="s">
        <v>37</v>
      </c>
      <c r="C80" s="172">
        <f t="shared" si="76"/>
        <v>0</v>
      </c>
      <c r="D80" s="95">
        <f>SUM(E80:H80)</f>
        <v>30</v>
      </c>
      <c r="E80" s="104">
        <f t="shared" si="77"/>
        <v>15</v>
      </c>
      <c r="F80" s="104">
        <f t="shared" si="77"/>
        <v>0</v>
      </c>
      <c r="G80" s="96">
        <f t="shared" si="77"/>
        <v>15</v>
      </c>
      <c r="H80" s="173">
        <f t="shared" si="77"/>
        <v>0</v>
      </c>
      <c r="I80" s="97"/>
      <c r="J80" s="98"/>
      <c r="K80" s="105"/>
      <c r="L80" s="106"/>
      <c r="M80" s="106"/>
      <c r="N80" s="185"/>
      <c r="O80" s="177">
        <v>2</v>
      </c>
      <c r="P80" s="108"/>
      <c r="Q80" s="109">
        <v>15</v>
      </c>
      <c r="R80" s="110"/>
      <c r="S80" s="110">
        <v>15</v>
      </c>
      <c r="T80" s="178"/>
      <c r="U80" s="107"/>
      <c r="V80" s="108"/>
      <c r="W80" s="105"/>
      <c r="X80" s="106"/>
      <c r="Y80" s="106"/>
      <c r="Z80" s="112"/>
    </row>
    <row r="81" spans="1:26" s="140" customFormat="1" ht="22.8">
      <c r="A81" s="94">
        <v>23</v>
      </c>
      <c r="B81" s="210" t="s">
        <v>38</v>
      </c>
      <c r="C81" s="172">
        <f t="shared" si="76"/>
        <v>0</v>
      </c>
      <c r="D81" s="95">
        <f>SUM(E81:H81)</f>
        <v>30</v>
      </c>
      <c r="E81" s="104">
        <f t="shared" si="77"/>
        <v>15</v>
      </c>
      <c r="F81" s="104">
        <f t="shared" si="77"/>
        <v>0</v>
      </c>
      <c r="G81" s="96">
        <f t="shared" si="77"/>
        <v>15</v>
      </c>
      <c r="H81" s="173">
        <f t="shared" si="77"/>
        <v>0</v>
      </c>
      <c r="I81" s="97"/>
      <c r="J81" s="98"/>
      <c r="K81" s="105"/>
      <c r="L81" s="106"/>
      <c r="M81" s="106"/>
      <c r="N81" s="185"/>
      <c r="O81" s="177">
        <v>2</v>
      </c>
      <c r="P81" s="108"/>
      <c r="Q81" s="109">
        <v>15</v>
      </c>
      <c r="R81" s="110"/>
      <c r="S81" s="110">
        <v>15</v>
      </c>
      <c r="T81" s="178"/>
      <c r="U81" s="107"/>
      <c r="V81" s="108"/>
      <c r="W81" s="105"/>
      <c r="X81" s="106"/>
      <c r="Y81" s="106"/>
      <c r="Z81" s="112"/>
    </row>
    <row r="82" spans="1:26" s="140" customFormat="1" ht="22.8">
      <c r="A82" s="94">
        <v>24</v>
      </c>
      <c r="B82" s="212" t="s">
        <v>65</v>
      </c>
      <c r="C82" s="172">
        <f t="shared" si="76"/>
        <v>1</v>
      </c>
      <c r="D82" s="95">
        <f>SUM(E82:H82)</f>
        <v>30</v>
      </c>
      <c r="E82" s="104">
        <f t="shared" si="77"/>
        <v>15</v>
      </c>
      <c r="F82" s="104">
        <f t="shared" si="77"/>
        <v>0</v>
      </c>
      <c r="G82" s="96">
        <f t="shared" si="77"/>
        <v>15</v>
      </c>
      <c r="H82" s="173">
        <f t="shared" si="77"/>
        <v>0</v>
      </c>
      <c r="I82" s="97"/>
      <c r="J82" s="98"/>
      <c r="K82" s="105"/>
      <c r="L82" s="106"/>
      <c r="M82" s="106"/>
      <c r="N82" s="185"/>
      <c r="O82" s="177">
        <v>2</v>
      </c>
      <c r="P82" s="108" t="s">
        <v>3</v>
      </c>
      <c r="Q82" s="109">
        <v>15</v>
      </c>
      <c r="R82" s="110"/>
      <c r="S82" s="110">
        <v>15</v>
      </c>
      <c r="T82" s="178"/>
      <c r="U82" s="107"/>
      <c r="V82" s="108"/>
      <c r="W82" s="105"/>
      <c r="X82" s="106"/>
      <c r="Y82" s="106"/>
      <c r="Z82" s="112"/>
    </row>
    <row r="83" spans="1:26" s="140" customFormat="1" ht="22.8">
      <c r="A83" s="94">
        <v>25</v>
      </c>
      <c r="B83" s="212" t="s">
        <v>66</v>
      </c>
      <c r="C83" s="172">
        <f t="shared" si="76"/>
        <v>0</v>
      </c>
      <c r="D83" s="95">
        <f>SUM(E83:H83)</f>
        <v>30</v>
      </c>
      <c r="E83" s="104">
        <f t="shared" si="77"/>
        <v>15</v>
      </c>
      <c r="F83" s="104">
        <f t="shared" si="77"/>
        <v>0</v>
      </c>
      <c r="G83" s="96">
        <f t="shared" si="77"/>
        <v>15</v>
      </c>
      <c r="H83" s="173">
        <f t="shared" si="77"/>
        <v>0</v>
      </c>
      <c r="I83" s="97"/>
      <c r="J83" s="98"/>
      <c r="K83" s="105"/>
      <c r="L83" s="106"/>
      <c r="M83" s="106"/>
      <c r="N83" s="185"/>
      <c r="O83" s="177">
        <v>2</v>
      </c>
      <c r="P83" s="147"/>
      <c r="Q83" s="109">
        <v>15</v>
      </c>
      <c r="R83" s="110"/>
      <c r="S83" s="110">
        <v>15</v>
      </c>
      <c r="T83" s="178"/>
      <c r="U83" s="107"/>
      <c r="V83" s="108"/>
      <c r="W83" s="105"/>
      <c r="X83" s="106"/>
      <c r="Y83" s="106"/>
      <c r="Z83" s="112"/>
    </row>
    <row r="84" spans="1:26" s="140" customFormat="1" ht="22.8">
      <c r="A84" s="94">
        <v>26</v>
      </c>
      <c r="B84" s="210" t="s">
        <v>87</v>
      </c>
      <c r="C84" s="172">
        <f t="shared" si="76"/>
        <v>0</v>
      </c>
      <c r="D84" s="95">
        <f t="shared" ref="D84" si="78">SUM(E84:H84)</f>
        <v>0</v>
      </c>
      <c r="E84" s="104">
        <f t="shared" ref="E84" si="79">SUM(K84,Q84,W84)</f>
        <v>0</v>
      </c>
      <c r="F84" s="104">
        <f t="shared" ref="F84" si="80">SUM(L84,R84,X84)</f>
        <v>0</v>
      </c>
      <c r="G84" s="96">
        <f t="shared" ref="G84" si="81">SUM(M84,S84,Y84)</f>
        <v>0</v>
      </c>
      <c r="H84" s="173">
        <f t="shared" ref="H84" si="82">SUM(N84,T84,Z84)</f>
        <v>0</v>
      </c>
      <c r="I84" s="97"/>
      <c r="J84" s="98"/>
      <c r="K84" s="105"/>
      <c r="L84" s="106"/>
      <c r="M84" s="106"/>
      <c r="N84" s="185"/>
      <c r="O84" s="177"/>
      <c r="P84" s="108"/>
      <c r="Q84" s="109"/>
      <c r="R84" s="110"/>
      <c r="S84" s="110"/>
      <c r="T84" s="178"/>
      <c r="U84" s="107">
        <v>9</v>
      </c>
      <c r="V84" s="108"/>
      <c r="W84" s="105"/>
      <c r="X84" s="106"/>
      <c r="Y84" s="106"/>
      <c r="Z84" s="112"/>
    </row>
    <row r="85" spans="1:26" s="140" customFormat="1" ht="22.8">
      <c r="A85" s="94">
        <v>27</v>
      </c>
      <c r="B85" s="210" t="s">
        <v>26</v>
      </c>
      <c r="C85" s="172">
        <f t="shared" si="76"/>
        <v>0</v>
      </c>
      <c r="D85" s="95">
        <f>SUM(E85:H85)</f>
        <v>45</v>
      </c>
      <c r="E85" s="104">
        <f t="shared" ref="E85:H86" si="83">SUM(K85,Q85,W85)</f>
        <v>0</v>
      </c>
      <c r="F85" s="104">
        <f t="shared" si="83"/>
        <v>0</v>
      </c>
      <c r="G85" s="96">
        <f t="shared" si="83"/>
        <v>0</v>
      </c>
      <c r="H85" s="173">
        <f t="shared" si="83"/>
        <v>45</v>
      </c>
      <c r="I85" s="97"/>
      <c r="J85" s="98"/>
      <c r="K85" s="105"/>
      <c r="L85" s="106"/>
      <c r="M85" s="106"/>
      <c r="N85" s="185"/>
      <c r="O85" s="177"/>
      <c r="P85" s="108"/>
      <c r="Q85" s="109"/>
      <c r="R85" s="110"/>
      <c r="S85" s="110"/>
      <c r="T85" s="178"/>
      <c r="U85" s="107">
        <v>5</v>
      </c>
      <c r="V85" s="108"/>
      <c r="W85" s="105"/>
      <c r="X85" s="106"/>
      <c r="Y85" s="106"/>
      <c r="Z85" s="112">
        <v>45</v>
      </c>
    </row>
    <row r="86" spans="1:26" s="140" customFormat="1" ht="22.8">
      <c r="A86" s="94">
        <v>28</v>
      </c>
      <c r="B86" s="183" t="s">
        <v>40</v>
      </c>
      <c r="C86" s="172">
        <f t="shared" si="76"/>
        <v>1</v>
      </c>
      <c r="D86" s="95">
        <f>SUM(E86:H86)</f>
        <v>45</v>
      </c>
      <c r="E86" s="104">
        <f t="shared" si="83"/>
        <v>30</v>
      </c>
      <c r="F86" s="104">
        <f t="shared" si="83"/>
        <v>0</v>
      </c>
      <c r="G86" s="96">
        <f t="shared" si="83"/>
        <v>15</v>
      </c>
      <c r="H86" s="173">
        <f t="shared" si="83"/>
        <v>0</v>
      </c>
      <c r="I86" s="97"/>
      <c r="J86" s="98"/>
      <c r="K86" s="105"/>
      <c r="L86" s="106"/>
      <c r="M86" s="106"/>
      <c r="N86" s="185"/>
      <c r="O86" s="177"/>
      <c r="P86" s="108"/>
      <c r="Q86" s="109"/>
      <c r="R86" s="110"/>
      <c r="S86" s="110"/>
      <c r="T86" s="178"/>
      <c r="U86" s="107">
        <v>3</v>
      </c>
      <c r="V86" s="108" t="s">
        <v>3</v>
      </c>
      <c r="W86" s="105">
        <v>30</v>
      </c>
      <c r="X86" s="106"/>
      <c r="Y86" s="106">
        <v>15</v>
      </c>
      <c r="Z86" s="112"/>
    </row>
    <row r="87" spans="1:26" s="140" customFormat="1" ht="22.8">
      <c r="A87" s="94">
        <v>29</v>
      </c>
      <c r="B87" s="183" t="s">
        <v>39</v>
      </c>
      <c r="C87" s="172">
        <f t="shared" ref="C87:C89" si="84">COUNTA(J87,P87,V87)</f>
        <v>0</v>
      </c>
      <c r="D87" s="95">
        <f t="shared" ref="D87:D89" si="85">SUM(E87:H87)</f>
        <v>30</v>
      </c>
      <c r="E87" s="104">
        <f t="shared" ref="E87:E89" si="86">SUM(K87,Q87,W87)</f>
        <v>15</v>
      </c>
      <c r="F87" s="104">
        <f t="shared" ref="F87:F89" si="87">SUM(L87,R87,X87)</f>
        <v>0</v>
      </c>
      <c r="G87" s="96">
        <f t="shared" ref="G87:G89" si="88">SUM(M87,S87,Y87)</f>
        <v>15</v>
      </c>
      <c r="H87" s="173">
        <f t="shared" ref="H87:H89" si="89">SUM(N87,T87,Z87)</f>
        <v>0</v>
      </c>
      <c r="I87" s="97"/>
      <c r="J87" s="98"/>
      <c r="K87" s="105"/>
      <c r="L87" s="106"/>
      <c r="M87" s="106"/>
      <c r="N87" s="185"/>
      <c r="O87" s="177"/>
      <c r="P87" s="108"/>
      <c r="Q87" s="109"/>
      <c r="R87" s="110"/>
      <c r="S87" s="110"/>
      <c r="T87" s="178"/>
      <c r="U87" s="107">
        <v>2</v>
      </c>
      <c r="V87" s="108"/>
      <c r="W87" s="105">
        <v>15</v>
      </c>
      <c r="X87" s="106"/>
      <c r="Y87" s="106">
        <v>15</v>
      </c>
      <c r="Z87" s="112"/>
    </row>
    <row r="88" spans="1:26" s="140" customFormat="1" ht="22.8">
      <c r="A88" s="94">
        <v>30</v>
      </c>
      <c r="B88" s="212" t="s">
        <v>67</v>
      </c>
      <c r="C88" s="172">
        <f t="shared" si="84"/>
        <v>1</v>
      </c>
      <c r="D88" s="95">
        <f t="shared" si="85"/>
        <v>30</v>
      </c>
      <c r="E88" s="104">
        <f t="shared" si="86"/>
        <v>15</v>
      </c>
      <c r="F88" s="104">
        <f t="shared" si="87"/>
        <v>0</v>
      </c>
      <c r="G88" s="96">
        <f t="shared" si="88"/>
        <v>15</v>
      </c>
      <c r="H88" s="173">
        <f t="shared" si="89"/>
        <v>0</v>
      </c>
      <c r="I88" s="97"/>
      <c r="J88" s="98"/>
      <c r="K88" s="105"/>
      <c r="L88" s="106"/>
      <c r="M88" s="106"/>
      <c r="N88" s="185"/>
      <c r="O88" s="177"/>
      <c r="P88" s="108"/>
      <c r="Q88" s="109"/>
      <c r="R88" s="110"/>
      <c r="S88" s="110"/>
      <c r="T88" s="178"/>
      <c r="U88" s="107">
        <v>2</v>
      </c>
      <c r="V88" s="108" t="s">
        <v>3</v>
      </c>
      <c r="W88" s="105">
        <v>15</v>
      </c>
      <c r="X88" s="106"/>
      <c r="Y88" s="106">
        <v>15</v>
      </c>
      <c r="Z88" s="112"/>
    </row>
    <row r="89" spans="1:26" s="140" customFormat="1" ht="22.8">
      <c r="A89" s="94">
        <v>31</v>
      </c>
      <c r="B89" s="212" t="s">
        <v>68</v>
      </c>
      <c r="C89" s="172">
        <f t="shared" si="84"/>
        <v>0</v>
      </c>
      <c r="D89" s="95">
        <f t="shared" si="85"/>
        <v>30</v>
      </c>
      <c r="E89" s="104">
        <f t="shared" si="86"/>
        <v>15</v>
      </c>
      <c r="F89" s="104">
        <f t="shared" si="87"/>
        <v>0</v>
      </c>
      <c r="G89" s="96">
        <f t="shared" si="88"/>
        <v>15</v>
      </c>
      <c r="H89" s="173">
        <f t="shared" si="89"/>
        <v>0</v>
      </c>
      <c r="I89" s="97"/>
      <c r="J89" s="98"/>
      <c r="K89" s="105"/>
      <c r="L89" s="106"/>
      <c r="M89" s="106"/>
      <c r="N89" s="185"/>
      <c r="O89" s="177"/>
      <c r="P89" s="108"/>
      <c r="Q89" s="109"/>
      <c r="R89" s="110"/>
      <c r="S89" s="110"/>
      <c r="T89" s="178"/>
      <c r="U89" s="107">
        <v>2</v>
      </c>
      <c r="V89" s="147"/>
      <c r="W89" s="105">
        <v>15</v>
      </c>
      <c r="X89" s="106"/>
      <c r="Y89" s="106">
        <v>15</v>
      </c>
      <c r="Z89" s="112"/>
    </row>
    <row r="90" spans="1:26" s="139" customFormat="1" ht="22.8">
      <c r="A90" s="141"/>
      <c r="B90" s="213" t="s">
        <v>70</v>
      </c>
      <c r="C90" s="214">
        <f t="shared" ref="C90:H90" si="90">SUM(C79:C89)</f>
        <v>3</v>
      </c>
      <c r="D90" s="129">
        <f t="shared" si="90"/>
        <v>345</v>
      </c>
      <c r="E90" s="130">
        <f t="shared" si="90"/>
        <v>135</v>
      </c>
      <c r="F90" s="130">
        <f t="shared" si="90"/>
        <v>0</v>
      </c>
      <c r="G90" s="130">
        <f t="shared" si="90"/>
        <v>120</v>
      </c>
      <c r="H90" s="215">
        <f t="shared" si="90"/>
        <v>90</v>
      </c>
      <c r="I90" s="131"/>
      <c r="J90" s="132"/>
      <c r="K90" s="133"/>
      <c r="L90" s="133"/>
      <c r="M90" s="133"/>
      <c r="N90" s="134"/>
      <c r="O90" s="216">
        <f>SUM(O79:O89)</f>
        <v>16</v>
      </c>
      <c r="P90" s="132">
        <f>COUNTA(P79:P89)</f>
        <v>1</v>
      </c>
      <c r="Q90" s="135">
        <f>SUM(Q79:Q89)</f>
        <v>60</v>
      </c>
      <c r="R90" s="135">
        <f>SUM(R79:R89)</f>
        <v>0</v>
      </c>
      <c r="S90" s="135">
        <f>SUM(S79:S89)</f>
        <v>60</v>
      </c>
      <c r="T90" s="217">
        <f>SUM(T79:T89)</f>
        <v>15</v>
      </c>
      <c r="U90" s="131">
        <f>SUM(U79:U89)</f>
        <v>26</v>
      </c>
      <c r="V90" s="132">
        <f>COUNTA(V79:V89)</f>
        <v>2</v>
      </c>
      <c r="W90" s="136">
        <f>SUM(W79:W89)</f>
        <v>75</v>
      </c>
      <c r="X90" s="137">
        <f>SUM(X79:X89)</f>
        <v>0</v>
      </c>
      <c r="Y90" s="137">
        <f>SUM(Y79:Y89)</f>
        <v>60</v>
      </c>
      <c r="Z90" s="138">
        <f>SUM(Z79:Z89)</f>
        <v>75</v>
      </c>
    </row>
    <row r="91" spans="1:26" s="35" customFormat="1" ht="5.0999999999999996" customHeight="1">
      <c r="A91" s="51"/>
      <c r="B91" s="33"/>
      <c r="C91" s="31"/>
      <c r="D91" s="31"/>
      <c r="E91" s="31"/>
      <c r="F91" s="31"/>
      <c r="G91" s="31"/>
      <c r="H91" s="31"/>
      <c r="I91" s="32"/>
      <c r="J91" s="32"/>
      <c r="K91" s="34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52"/>
    </row>
    <row r="92" spans="1:26" s="4" customFormat="1" ht="20.100000000000001" customHeight="1">
      <c r="A92" s="74"/>
      <c r="B92" s="261" t="s">
        <v>78</v>
      </c>
      <c r="C92" s="202"/>
      <c r="D92" s="60"/>
      <c r="E92" s="87" t="s">
        <v>7</v>
      </c>
      <c r="F92" s="87" t="s">
        <v>8</v>
      </c>
      <c r="G92" s="87" t="s">
        <v>9</v>
      </c>
      <c r="H92" s="203" t="s">
        <v>10</v>
      </c>
      <c r="I92" s="89"/>
      <c r="J92" s="88"/>
      <c r="K92" s="87" t="s">
        <v>7</v>
      </c>
      <c r="L92" s="87" t="s">
        <v>8</v>
      </c>
      <c r="M92" s="87" t="s">
        <v>9</v>
      </c>
      <c r="N92" s="206" t="s">
        <v>10</v>
      </c>
      <c r="O92" s="208"/>
      <c r="P92" s="88"/>
      <c r="Q92" s="87" t="s">
        <v>7</v>
      </c>
      <c r="R92" s="87" t="s">
        <v>8</v>
      </c>
      <c r="S92" s="87" t="s">
        <v>9</v>
      </c>
      <c r="T92" s="203" t="s">
        <v>10</v>
      </c>
      <c r="U92" s="208"/>
      <c r="V92" s="88"/>
      <c r="W92" s="87" t="s">
        <v>7</v>
      </c>
      <c r="X92" s="87" t="s">
        <v>8</v>
      </c>
      <c r="Y92" s="87" t="s">
        <v>9</v>
      </c>
      <c r="Z92" s="90" t="s">
        <v>10</v>
      </c>
    </row>
    <row r="93" spans="1:26" s="30" customFormat="1" ht="50.1" customHeight="1" thickBot="1">
      <c r="A93" s="75"/>
      <c r="B93" s="262"/>
      <c r="C93" s="204">
        <f t="shared" ref="C93:H93" si="91">C90+C38</f>
        <v>9</v>
      </c>
      <c r="D93" s="154">
        <f t="shared" si="91"/>
        <v>930</v>
      </c>
      <c r="E93" s="155">
        <f t="shared" si="91"/>
        <v>435</v>
      </c>
      <c r="F93" s="155">
        <f t="shared" si="91"/>
        <v>90</v>
      </c>
      <c r="G93" s="155">
        <f t="shared" si="91"/>
        <v>255</v>
      </c>
      <c r="H93" s="205">
        <f t="shared" si="91"/>
        <v>150</v>
      </c>
      <c r="I93" s="201" t="str">
        <f t="shared" ref="I93:Z93" si="92">TEXT(I90+I38,0)</f>
        <v>30</v>
      </c>
      <c r="J93" s="156" t="str">
        <f t="shared" si="92"/>
        <v>4</v>
      </c>
      <c r="K93" s="155" t="str">
        <f t="shared" si="92"/>
        <v>195</v>
      </c>
      <c r="L93" s="155" t="str">
        <f t="shared" si="92"/>
        <v>30</v>
      </c>
      <c r="M93" s="155" t="str">
        <f t="shared" si="92"/>
        <v>75</v>
      </c>
      <c r="N93" s="207" t="str">
        <f t="shared" si="92"/>
        <v>15</v>
      </c>
      <c r="O93" s="209" t="str">
        <f t="shared" si="92"/>
        <v>30</v>
      </c>
      <c r="P93" s="156" t="str">
        <f t="shared" si="92"/>
        <v>3</v>
      </c>
      <c r="Q93" s="155" t="str">
        <f t="shared" si="92"/>
        <v>135</v>
      </c>
      <c r="R93" s="155" t="str">
        <f t="shared" si="92"/>
        <v>45</v>
      </c>
      <c r="S93" s="155" t="str">
        <f t="shared" si="92"/>
        <v>120</v>
      </c>
      <c r="T93" s="205" t="str">
        <f t="shared" si="92"/>
        <v>45</v>
      </c>
      <c r="U93" s="209" t="str">
        <f t="shared" si="92"/>
        <v>30</v>
      </c>
      <c r="V93" s="156" t="str">
        <f t="shared" si="92"/>
        <v>2</v>
      </c>
      <c r="W93" s="155" t="str">
        <f t="shared" si="92"/>
        <v>105</v>
      </c>
      <c r="X93" s="155" t="str">
        <f t="shared" si="92"/>
        <v>15</v>
      </c>
      <c r="Y93" s="155" t="str">
        <f t="shared" si="92"/>
        <v>60</v>
      </c>
      <c r="Z93" s="158" t="str">
        <f t="shared" si="92"/>
        <v>90</v>
      </c>
    </row>
    <row r="94" spans="1:26" s="28" customFormat="1" ht="20.100000000000001" customHeight="1" thickBot="1">
      <c r="A94" s="2"/>
      <c r="B94" s="27"/>
      <c r="C94" s="27" t="s">
        <v>64</v>
      </c>
      <c r="D94" s="27"/>
      <c r="E94" s="27"/>
      <c r="F94" s="27"/>
      <c r="G94" s="27"/>
      <c r="H94" s="27"/>
      <c r="I94" s="27"/>
      <c r="J94" s="27"/>
      <c r="K94" s="61"/>
      <c r="L94" s="62">
        <f>(VALUE(K93)+VALUE(L93)+VALUE(M93)+VALUE(N93))</f>
        <v>315</v>
      </c>
      <c r="M94" s="62"/>
      <c r="N94" s="63"/>
      <c r="O94" s="29"/>
      <c r="P94" s="27"/>
      <c r="Q94" s="61"/>
      <c r="R94" s="62">
        <f>(VALUE(Q93)+VALUE(R93)+VALUE(S93)+VALUE(T93))</f>
        <v>345</v>
      </c>
      <c r="S94" s="62"/>
      <c r="T94" s="63"/>
      <c r="U94" s="29"/>
      <c r="V94" s="27"/>
      <c r="W94" s="61"/>
      <c r="X94" s="62">
        <f>VALUE(W93)+VALUE(X93)+VALUE(Y93)+VALUE(Z93)</f>
        <v>270</v>
      </c>
      <c r="Y94" s="62"/>
      <c r="Z94" s="64"/>
    </row>
    <row r="95" spans="1:26" s="28" customFormat="1" ht="5.0999999999999996" customHeight="1" thickBot="1">
      <c r="A95" s="2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5"/>
      <c r="M95" s="5"/>
      <c r="N95" s="27"/>
      <c r="O95" s="27"/>
      <c r="P95" s="27"/>
      <c r="Q95" s="27"/>
      <c r="R95" s="5"/>
      <c r="S95" s="5"/>
      <c r="T95" s="27"/>
      <c r="U95" s="27"/>
      <c r="V95" s="27"/>
      <c r="W95" s="27"/>
      <c r="X95" s="5"/>
      <c r="Y95" s="5"/>
      <c r="Z95" s="55"/>
    </row>
    <row r="96" spans="1:26" s="6" customFormat="1" ht="24.9" customHeight="1">
      <c r="A96" s="91" t="s">
        <v>85</v>
      </c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57"/>
      <c r="P96" s="58"/>
      <c r="Q96" s="57"/>
      <c r="R96" s="57"/>
      <c r="S96" s="57"/>
      <c r="T96" s="57"/>
      <c r="U96" s="57"/>
      <c r="V96" s="57"/>
      <c r="W96" s="57"/>
      <c r="X96" s="57"/>
      <c r="Y96" s="57"/>
      <c r="Z96" s="59"/>
    </row>
    <row r="97" spans="1:26" s="8" customFormat="1" ht="22.8">
      <c r="A97" s="94">
        <v>21</v>
      </c>
      <c r="B97" s="210" t="s">
        <v>12</v>
      </c>
      <c r="C97" s="172">
        <f t="shared" ref="C97:C102" si="93">COUNTA(J97,P97,V97)</f>
        <v>0</v>
      </c>
      <c r="D97" s="95">
        <f>SUM(E97:H97)</f>
        <v>45</v>
      </c>
      <c r="E97" s="104">
        <f t="shared" ref="E97:H101" si="94">SUM(K97,Q97,W97)</f>
        <v>0</v>
      </c>
      <c r="F97" s="104">
        <f t="shared" si="94"/>
        <v>0</v>
      </c>
      <c r="G97" s="96">
        <f t="shared" si="94"/>
        <v>0</v>
      </c>
      <c r="H97" s="173">
        <f t="shared" si="94"/>
        <v>45</v>
      </c>
      <c r="I97" s="97"/>
      <c r="J97" s="98"/>
      <c r="K97" s="105"/>
      <c r="L97" s="106"/>
      <c r="M97" s="106"/>
      <c r="N97" s="185"/>
      <c r="O97" s="177">
        <v>8</v>
      </c>
      <c r="P97" s="108"/>
      <c r="Q97" s="109"/>
      <c r="R97" s="110"/>
      <c r="S97" s="110"/>
      <c r="T97" s="178">
        <v>15</v>
      </c>
      <c r="U97" s="107">
        <v>3</v>
      </c>
      <c r="V97" s="108"/>
      <c r="W97" s="105"/>
      <c r="X97" s="106"/>
      <c r="Y97" s="106"/>
      <c r="Z97" s="112">
        <v>30</v>
      </c>
    </row>
    <row r="98" spans="1:26" s="8" customFormat="1" ht="22.8">
      <c r="A98" s="94">
        <v>22</v>
      </c>
      <c r="B98" s="210" t="s">
        <v>41</v>
      </c>
      <c r="C98" s="172">
        <f t="shared" si="93"/>
        <v>0</v>
      </c>
      <c r="D98" s="95">
        <f>SUM(E98:H98)</f>
        <v>30</v>
      </c>
      <c r="E98" s="104">
        <f t="shared" si="94"/>
        <v>15</v>
      </c>
      <c r="F98" s="104">
        <f t="shared" si="94"/>
        <v>0</v>
      </c>
      <c r="G98" s="96">
        <f t="shared" si="94"/>
        <v>15</v>
      </c>
      <c r="H98" s="173">
        <f t="shared" si="94"/>
        <v>0</v>
      </c>
      <c r="I98" s="97"/>
      <c r="J98" s="98"/>
      <c r="K98" s="105"/>
      <c r="L98" s="106"/>
      <c r="M98" s="106"/>
      <c r="N98" s="185"/>
      <c r="O98" s="177">
        <v>2</v>
      </c>
      <c r="P98" s="108"/>
      <c r="Q98" s="109">
        <v>15</v>
      </c>
      <c r="R98" s="110"/>
      <c r="S98" s="110">
        <v>15</v>
      </c>
      <c r="T98" s="178"/>
      <c r="U98" s="107"/>
      <c r="V98" s="108"/>
      <c r="W98" s="105"/>
      <c r="X98" s="106"/>
      <c r="Y98" s="106"/>
      <c r="Z98" s="112"/>
    </row>
    <row r="99" spans="1:26" s="8" customFormat="1" ht="22.8">
      <c r="A99" s="94">
        <v>23</v>
      </c>
      <c r="B99" s="210" t="s">
        <v>42</v>
      </c>
      <c r="C99" s="172">
        <f t="shared" si="93"/>
        <v>0</v>
      </c>
      <c r="D99" s="95">
        <f>SUM(E99:H99)</f>
        <v>30</v>
      </c>
      <c r="E99" s="104">
        <f t="shared" si="94"/>
        <v>15</v>
      </c>
      <c r="F99" s="104">
        <f t="shared" si="94"/>
        <v>0</v>
      </c>
      <c r="G99" s="96">
        <f t="shared" si="94"/>
        <v>15</v>
      </c>
      <c r="H99" s="173">
        <f t="shared" si="94"/>
        <v>0</v>
      </c>
      <c r="I99" s="97"/>
      <c r="J99" s="98"/>
      <c r="K99" s="105"/>
      <c r="L99" s="106"/>
      <c r="M99" s="106"/>
      <c r="N99" s="185"/>
      <c r="O99" s="177">
        <v>2</v>
      </c>
      <c r="P99" s="108"/>
      <c r="Q99" s="109">
        <v>15</v>
      </c>
      <c r="R99" s="110"/>
      <c r="S99" s="110">
        <v>15</v>
      </c>
      <c r="T99" s="178"/>
      <c r="U99" s="107"/>
      <c r="V99" s="108"/>
      <c r="W99" s="105"/>
      <c r="X99" s="106"/>
      <c r="Y99" s="106"/>
      <c r="Z99" s="112"/>
    </row>
    <row r="100" spans="1:26" s="8" customFormat="1" ht="22.8">
      <c r="A100" s="94">
        <v>24</v>
      </c>
      <c r="B100" s="212" t="s">
        <v>65</v>
      </c>
      <c r="C100" s="172">
        <f t="shared" si="93"/>
        <v>1</v>
      </c>
      <c r="D100" s="95">
        <f>SUM(E100:H100)</f>
        <v>30</v>
      </c>
      <c r="E100" s="104">
        <f t="shared" si="94"/>
        <v>15</v>
      </c>
      <c r="F100" s="104">
        <f t="shared" si="94"/>
        <v>0</v>
      </c>
      <c r="G100" s="96">
        <f t="shared" si="94"/>
        <v>15</v>
      </c>
      <c r="H100" s="173">
        <f t="shared" si="94"/>
        <v>0</v>
      </c>
      <c r="I100" s="97"/>
      <c r="J100" s="98"/>
      <c r="K100" s="105"/>
      <c r="L100" s="106"/>
      <c r="M100" s="106"/>
      <c r="N100" s="185"/>
      <c r="O100" s="177">
        <v>2</v>
      </c>
      <c r="P100" s="108" t="s">
        <v>3</v>
      </c>
      <c r="Q100" s="109">
        <v>15</v>
      </c>
      <c r="R100" s="110"/>
      <c r="S100" s="110">
        <v>15</v>
      </c>
      <c r="T100" s="178"/>
      <c r="U100" s="107"/>
      <c r="V100" s="108"/>
      <c r="W100" s="105"/>
      <c r="X100" s="106"/>
      <c r="Y100" s="106"/>
      <c r="Z100" s="112"/>
    </row>
    <row r="101" spans="1:26" s="8" customFormat="1" ht="22.8">
      <c r="A101" s="94">
        <v>25</v>
      </c>
      <c r="B101" s="212" t="s">
        <v>66</v>
      </c>
      <c r="C101" s="172">
        <f t="shared" si="93"/>
        <v>0</v>
      </c>
      <c r="D101" s="95">
        <f>SUM(E101:H101)</f>
        <v>30</v>
      </c>
      <c r="E101" s="104">
        <f t="shared" si="94"/>
        <v>15</v>
      </c>
      <c r="F101" s="104">
        <f t="shared" si="94"/>
        <v>0</v>
      </c>
      <c r="G101" s="96">
        <f t="shared" si="94"/>
        <v>15</v>
      </c>
      <c r="H101" s="173">
        <f t="shared" si="94"/>
        <v>0</v>
      </c>
      <c r="I101" s="97"/>
      <c r="J101" s="98"/>
      <c r="K101" s="105"/>
      <c r="L101" s="106"/>
      <c r="M101" s="106"/>
      <c r="N101" s="185"/>
      <c r="O101" s="177">
        <v>2</v>
      </c>
      <c r="P101" s="147"/>
      <c r="Q101" s="109">
        <v>15</v>
      </c>
      <c r="R101" s="110"/>
      <c r="S101" s="110">
        <v>15</v>
      </c>
      <c r="T101" s="178"/>
      <c r="U101" s="107"/>
      <c r="V101" s="108"/>
      <c r="W101" s="105"/>
      <c r="X101" s="106"/>
      <c r="Y101" s="106"/>
      <c r="Z101" s="112"/>
    </row>
    <row r="102" spans="1:26" s="8" customFormat="1" ht="22.8">
      <c r="A102" s="94">
        <v>26</v>
      </c>
      <c r="B102" s="210" t="s">
        <v>87</v>
      </c>
      <c r="C102" s="172">
        <f t="shared" si="93"/>
        <v>0</v>
      </c>
      <c r="D102" s="95">
        <f t="shared" ref="D102" si="95">SUM(E102:H102)</f>
        <v>0</v>
      </c>
      <c r="E102" s="104">
        <f t="shared" ref="E102" si="96">SUM(K102,Q102,W102)</f>
        <v>0</v>
      </c>
      <c r="F102" s="104">
        <f t="shared" ref="F102" si="97">SUM(L102,R102,X102)</f>
        <v>0</v>
      </c>
      <c r="G102" s="96">
        <f t="shared" ref="G102" si="98">SUM(M102,S102,Y102)</f>
        <v>0</v>
      </c>
      <c r="H102" s="173">
        <f t="shared" ref="H102" si="99">SUM(N102,T102,Z102)</f>
        <v>0</v>
      </c>
      <c r="I102" s="97"/>
      <c r="J102" s="98"/>
      <c r="K102" s="105"/>
      <c r="L102" s="106"/>
      <c r="M102" s="106"/>
      <c r="N102" s="185"/>
      <c r="O102" s="177"/>
      <c r="P102" s="108"/>
      <c r="Q102" s="109"/>
      <c r="R102" s="110"/>
      <c r="S102" s="110"/>
      <c r="T102" s="178"/>
      <c r="U102" s="107">
        <v>9</v>
      </c>
      <c r="V102" s="108"/>
      <c r="W102" s="105"/>
      <c r="X102" s="106"/>
      <c r="Y102" s="106"/>
      <c r="Z102" s="112"/>
    </row>
    <row r="103" spans="1:26" s="8" customFormat="1" ht="22.8">
      <c r="A103" s="94">
        <v>27</v>
      </c>
      <c r="B103" s="210" t="s">
        <v>26</v>
      </c>
      <c r="C103" s="169">
        <f t="shared" ref="C103:C107" si="100">COUNTA(J103,P103,V103)</f>
        <v>0</v>
      </c>
      <c r="D103" s="170">
        <f t="shared" ref="D103:D107" si="101">SUM(E103:H103)</f>
        <v>45</v>
      </c>
      <c r="E103" s="104">
        <f t="shared" ref="E103:E107" si="102">SUM(K103,Q103,W103)</f>
        <v>0</v>
      </c>
      <c r="F103" s="104">
        <f t="shared" ref="F103:F107" si="103">SUM(L103,R103,X103)</f>
        <v>0</v>
      </c>
      <c r="G103" s="104">
        <f t="shared" ref="G103:G107" si="104">SUM(M103,S103,Y103)</f>
        <v>0</v>
      </c>
      <c r="H103" s="171">
        <f t="shared" ref="H103:H107" si="105">SUM(N103,T103,Z103)</f>
        <v>45</v>
      </c>
      <c r="I103" s="97"/>
      <c r="J103" s="98"/>
      <c r="K103" s="105"/>
      <c r="L103" s="106"/>
      <c r="M103" s="106"/>
      <c r="N103" s="185"/>
      <c r="O103" s="177"/>
      <c r="P103" s="108"/>
      <c r="Q103" s="109"/>
      <c r="R103" s="110"/>
      <c r="S103" s="110"/>
      <c r="T103" s="178"/>
      <c r="U103" s="107">
        <v>5</v>
      </c>
      <c r="V103" s="108"/>
      <c r="W103" s="105"/>
      <c r="X103" s="106"/>
      <c r="Y103" s="106"/>
      <c r="Z103" s="112">
        <v>45</v>
      </c>
    </row>
    <row r="104" spans="1:26" s="8" customFormat="1" ht="22.8">
      <c r="A104" s="94">
        <v>28</v>
      </c>
      <c r="B104" s="210" t="s">
        <v>44</v>
      </c>
      <c r="C104" s="172">
        <f>COUNTA(J104,P104,V104)</f>
        <v>0</v>
      </c>
      <c r="D104" s="95">
        <f>SUM(E104:H104)</f>
        <v>45</v>
      </c>
      <c r="E104" s="104">
        <f>SUM(K104,Q104,W104)</f>
        <v>15</v>
      </c>
      <c r="F104" s="104">
        <f>SUM(L104,R104,X104)</f>
        <v>0</v>
      </c>
      <c r="G104" s="96">
        <f>SUM(M104,S104,Y104)</f>
        <v>15</v>
      </c>
      <c r="H104" s="173">
        <f>SUM(N104,T104,Z104)</f>
        <v>15</v>
      </c>
      <c r="I104" s="97"/>
      <c r="J104" s="98"/>
      <c r="K104" s="105"/>
      <c r="L104" s="106"/>
      <c r="M104" s="106"/>
      <c r="N104" s="185"/>
      <c r="O104" s="177"/>
      <c r="P104" s="108"/>
      <c r="Q104" s="109"/>
      <c r="R104" s="110"/>
      <c r="S104" s="110"/>
      <c r="T104" s="178"/>
      <c r="U104" s="107">
        <v>3</v>
      </c>
      <c r="V104" s="108"/>
      <c r="W104" s="105">
        <v>15</v>
      </c>
      <c r="X104" s="106"/>
      <c r="Y104" s="106">
        <v>15</v>
      </c>
      <c r="Z104" s="112">
        <v>15</v>
      </c>
    </row>
    <row r="105" spans="1:26" s="8" customFormat="1" ht="22.8">
      <c r="A105" s="94">
        <v>29</v>
      </c>
      <c r="B105" s="210" t="s">
        <v>43</v>
      </c>
      <c r="C105" s="172">
        <f t="shared" si="100"/>
        <v>1</v>
      </c>
      <c r="D105" s="95">
        <f t="shared" si="101"/>
        <v>30</v>
      </c>
      <c r="E105" s="104">
        <f t="shared" si="102"/>
        <v>15</v>
      </c>
      <c r="F105" s="104">
        <f t="shared" si="103"/>
        <v>0</v>
      </c>
      <c r="G105" s="96">
        <f t="shared" si="104"/>
        <v>15</v>
      </c>
      <c r="H105" s="173">
        <f t="shared" si="105"/>
        <v>0</v>
      </c>
      <c r="I105" s="97"/>
      <c r="J105" s="98"/>
      <c r="K105" s="105"/>
      <c r="L105" s="106"/>
      <c r="M105" s="106"/>
      <c r="N105" s="185"/>
      <c r="O105" s="177"/>
      <c r="P105" s="108"/>
      <c r="Q105" s="109"/>
      <c r="R105" s="110"/>
      <c r="S105" s="110"/>
      <c r="T105" s="178"/>
      <c r="U105" s="107">
        <v>2</v>
      </c>
      <c r="V105" s="108" t="s">
        <v>3</v>
      </c>
      <c r="W105" s="105">
        <v>15</v>
      </c>
      <c r="X105" s="106"/>
      <c r="Y105" s="106">
        <v>15</v>
      </c>
      <c r="Z105" s="112"/>
    </row>
    <row r="106" spans="1:26" s="8" customFormat="1" ht="22.8">
      <c r="A106" s="94">
        <v>30</v>
      </c>
      <c r="B106" s="212" t="s">
        <v>67</v>
      </c>
      <c r="C106" s="172">
        <f t="shared" si="100"/>
        <v>1</v>
      </c>
      <c r="D106" s="95">
        <f t="shared" si="101"/>
        <v>30</v>
      </c>
      <c r="E106" s="104">
        <f t="shared" si="102"/>
        <v>15</v>
      </c>
      <c r="F106" s="104">
        <f t="shared" si="103"/>
        <v>0</v>
      </c>
      <c r="G106" s="96">
        <f t="shared" si="104"/>
        <v>15</v>
      </c>
      <c r="H106" s="173">
        <f t="shared" si="105"/>
        <v>0</v>
      </c>
      <c r="I106" s="97"/>
      <c r="J106" s="98"/>
      <c r="K106" s="105"/>
      <c r="L106" s="106"/>
      <c r="M106" s="106"/>
      <c r="N106" s="185"/>
      <c r="O106" s="177"/>
      <c r="P106" s="108"/>
      <c r="Q106" s="109"/>
      <c r="R106" s="110"/>
      <c r="S106" s="110"/>
      <c r="T106" s="178"/>
      <c r="U106" s="107">
        <v>2</v>
      </c>
      <c r="V106" s="108" t="s">
        <v>3</v>
      </c>
      <c r="W106" s="105">
        <v>15</v>
      </c>
      <c r="X106" s="106"/>
      <c r="Y106" s="106">
        <v>15</v>
      </c>
      <c r="Z106" s="112"/>
    </row>
    <row r="107" spans="1:26" s="8" customFormat="1" ht="22.8">
      <c r="A107" s="94">
        <v>31</v>
      </c>
      <c r="B107" s="212" t="s">
        <v>68</v>
      </c>
      <c r="C107" s="172">
        <f t="shared" si="100"/>
        <v>0</v>
      </c>
      <c r="D107" s="95">
        <f t="shared" si="101"/>
        <v>30</v>
      </c>
      <c r="E107" s="104">
        <f t="shared" si="102"/>
        <v>15</v>
      </c>
      <c r="F107" s="104">
        <f t="shared" si="103"/>
        <v>0</v>
      </c>
      <c r="G107" s="96">
        <f t="shared" si="104"/>
        <v>15</v>
      </c>
      <c r="H107" s="173">
        <f t="shared" si="105"/>
        <v>0</v>
      </c>
      <c r="I107" s="97"/>
      <c r="J107" s="98"/>
      <c r="K107" s="105"/>
      <c r="L107" s="106"/>
      <c r="M107" s="106"/>
      <c r="N107" s="185"/>
      <c r="O107" s="177"/>
      <c r="P107" s="108"/>
      <c r="Q107" s="109"/>
      <c r="R107" s="110"/>
      <c r="S107" s="110"/>
      <c r="T107" s="178"/>
      <c r="U107" s="107">
        <v>2</v>
      </c>
      <c r="V107" s="147"/>
      <c r="W107" s="105">
        <v>15</v>
      </c>
      <c r="X107" s="106"/>
      <c r="Y107" s="106">
        <v>15</v>
      </c>
      <c r="Z107" s="112"/>
    </row>
    <row r="108" spans="1:26" s="25" customFormat="1" ht="22.8">
      <c r="A108" s="141"/>
      <c r="B108" s="213" t="s">
        <v>71</v>
      </c>
      <c r="C108" s="214">
        <f>SUM(C97:C107)</f>
        <v>3</v>
      </c>
      <c r="D108" s="129">
        <f>SUM(D103:D107)</f>
        <v>180</v>
      </c>
      <c r="E108" s="130">
        <f>SUM(E103:E107)</f>
        <v>60</v>
      </c>
      <c r="F108" s="130">
        <f>SUM(F103:F107)</f>
        <v>0</v>
      </c>
      <c r="G108" s="130">
        <f>SUM(G103:G107)</f>
        <v>60</v>
      </c>
      <c r="H108" s="215">
        <f>SUM(H103:H107)</f>
        <v>60</v>
      </c>
      <c r="I108" s="131"/>
      <c r="J108" s="132"/>
      <c r="K108" s="133"/>
      <c r="L108" s="133"/>
      <c r="M108" s="133"/>
      <c r="N108" s="134"/>
      <c r="O108" s="216">
        <f>SUM(O97:O107)</f>
        <v>16</v>
      </c>
      <c r="P108" s="132">
        <f>COUNTA(P97:P107)</f>
        <v>1</v>
      </c>
      <c r="Q108" s="135">
        <f>SUM(Q97:Q107)</f>
        <v>60</v>
      </c>
      <c r="R108" s="135">
        <f>SUM(R97:R107)</f>
        <v>0</v>
      </c>
      <c r="S108" s="135">
        <f t="shared" ref="S108:T108" si="106">SUM(S97:S107)</f>
        <v>60</v>
      </c>
      <c r="T108" s="217">
        <f t="shared" si="106"/>
        <v>15</v>
      </c>
      <c r="U108" s="131">
        <f>SUM(U97:U107)</f>
        <v>26</v>
      </c>
      <c r="V108" s="132">
        <f>COUNTA(V97:V107)</f>
        <v>2</v>
      </c>
      <c r="W108" s="136">
        <f>SUM(W97:W107)</f>
        <v>60</v>
      </c>
      <c r="X108" s="137">
        <f>SUM(X97:X107)</f>
        <v>0</v>
      </c>
      <c r="Y108" s="137">
        <f t="shared" ref="Y108" si="107">SUM(Y97:Y107)</f>
        <v>60</v>
      </c>
      <c r="Z108" s="138">
        <f t="shared" ref="Z108" si="108">SUM(Z97:Z107)</f>
        <v>90</v>
      </c>
    </row>
    <row r="109" spans="1:26" s="35" customFormat="1" ht="5.0999999999999996" customHeight="1">
      <c r="A109" s="51"/>
      <c r="B109" s="33"/>
      <c r="C109" s="31"/>
      <c r="D109" s="31"/>
      <c r="E109" s="31"/>
      <c r="F109" s="31"/>
      <c r="G109" s="31"/>
      <c r="H109" s="31"/>
      <c r="I109" s="32"/>
      <c r="J109" s="32"/>
      <c r="K109" s="34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52"/>
    </row>
    <row r="110" spans="1:26" s="4" customFormat="1" ht="20.100000000000001" customHeight="1">
      <c r="A110" s="74"/>
      <c r="B110" s="261" t="s">
        <v>79</v>
      </c>
      <c r="C110" s="202"/>
      <c r="D110" s="60"/>
      <c r="E110" s="87" t="s">
        <v>7</v>
      </c>
      <c r="F110" s="87" t="s">
        <v>8</v>
      </c>
      <c r="G110" s="87" t="s">
        <v>9</v>
      </c>
      <c r="H110" s="203" t="s">
        <v>10</v>
      </c>
      <c r="I110" s="89"/>
      <c r="J110" s="88"/>
      <c r="K110" s="87" t="s">
        <v>7</v>
      </c>
      <c r="L110" s="87" t="s">
        <v>8</v>
      </c>
      <c r="M110" s="87" t="s">
        <v>9</v>
      </c>
      <c r="N110" s="206" t="s">
        <v>10</v>
      </c>
      <c r="O110" s="208"/>
      <c r="P110" s="88"/>
      <c r="Q110" s="87" t="s">
        <v>7</v>
      </c>
      <c r="R110" s="87" t="s">
        <v>8</v>
      </c>
      <c r="S110" s="87" t="s">
        <v>9</v>
      </c>
      <c r="T110" s="203" t="s">
        <v>10</v>
      </c>
      <c r="U110" s="89"/>
      <c r="V110" s="88"/>
      <c r="W110" s="87" t="s">
        <v>7</v>
      </c>
      <c r="X110" s="87" t="s">
        <v>8</v>
      </c>
      <c r="Y110" s="87" t="s">
        <v>9</v>
      </c>
      <c r="Z110" s="90" t="s">
        <v>10</v>
      </c>
    </row>
    <row r="111" spans="1:26" s="30" customFormat="1" ht="50.1" customHeight="1" thickBot="1">
      <c r="A111" s="75"/>
      <c r="B111" s="262"/>
      <c r="C111" s="204">
        <f t="shared" ref="C111:H111" si="109">C108+C38</f>
        <v>9</v>
      </c>
      <c r="D111" s="154">
        <f t="shared" si="109"/>
        <v>765</v>
      </c>
      <c r="E111" s="155">
        <f t="shared" si="109"/>
        <v>360</v>
      </c>
      <c r="F111" s="155">
        <f t="shared" si="109"/>
        <v>90</v>
      </c>
      <c r="G111" s="155">
        <f t="shared" si="109"/>
        <v>195</v>
      </c>
      <c r="H111" s="205">
        <f t="shared" si="109"/>
        <v>120</v>
      </c>
      <c r="I111" s="201" t="str">
        <f t="shared" ref="I111:Z111" si="110">TEXT(I108+I38,0)</f>
        <v>30</v>
      </c>
      <c r="J111" s="156" t="str">
        <f t="shared" si="110"/>
        <v>4</v>
      </c>
      <c r="K111" s="155" t="str">
        <f t="shared" si="110"/>
        <v>195</v>
      </c>
      <c r="L111" s="155" t="str">
        <f t="shared" si="110"/>
        <v>30</v>
      </c>
      <c r="M111" s="155" t="str">
        <f t="shared" si="110"/>
        <v>75</v>
      </c>
      <c r="N111" s="207" t="str">
        <f t="shared" si="110"/>
        <v>15</v>
      </c>
      <c r="O111" s="209" t="str">
        <f t="shared" si="110"/>
        <v>30</v>
      </c>
      <c r="P111" s="156" t="str">
        <f t="shared" si="110"/>
        <v>3</v>
      </c>
      <c r="Q111" s="155" t="str">
        <f t="shared" si="110"/>
        <v>135</v>
      </c>
      <c r="R111" s="155" t="str">
        <f t="shared" si="110"/>
        <v>45</v>
      </c>
      <c r="S111" s="155" t="str">
        <f t="shared" si="110"/>
        <v>120</v>
      </c>
      <c r="T111" s="205" t="str">
        <f t="shared" si="110"/>
        <v>45</v>
      </c>
      <c r="U111" s="157" t="str">
        <f t="shared" si="110"/>
        <v>30</v>
      </c>
      <c r="V111" s="156" t="str">
        <f t="shared" si="110"/>
        <v>2</v>
      </c>
      <c r="W111" s="155" t="str">
        <f t="shared" si="110"/>
        <v>90</v>
      </c>
      <c r="X111" s="155" t="str">
        <f t="shared" si="110"/>
        <v>15</v>
      </c>
      <c r="Y111" s="155" t="str">
        <f t="shared" si="110"/>
        <v>60</v>
      </c>
      <c r="Z111" s="158" t="str">
        <f t="shared" si="110"/>
        <v>105</v>
      </c>
    </row>
    <row r="112" spans="1:26" s="28" customFormat="1" ht="20.100000000000001" customHeight="1" thickBot="1">
      <c r="A112" s="2"/>
      <c r="B112" s="27"/>
      <c r="C112" s="27" t="s">
        <v>64</v>
      </c>
      <c r="D112" s="27"/>
      <c r="E112" s="27"/>
      <c r="F112" s="27"/>
      <c r="G112" s="27"/>
      <c r="H112" s="27"/>
      <c r="I112" s="27"/>
      <c r="J112" s="27"/>
      <c r="K112" s="61"/>
      <c r="L112" s="62">
        <f>(VALUE(K111)+VALUE(L111)+VALUE(M111)+VALUE(N111))</f>
        <v>315</v>
      </c>
      <c r="M112" s="62"/>
      <c r="N112" s="63"/>
      <c r="O112" s="29"/>
      <c r="P112" s="27"/>
      <c r="Q112" s="61"/>
      <c r="R112" s="62">
        <f>(VALUE(Q111)+VALUE(R111)+VALUE(S111)+VALUE(T111))</f>
        <v>345</v>
      </c>
      <c r="S112" s="62"/>
      <c r="T112" s="63"/>
      <c r="U112" s="29"/>
      <c r="V112" s="27"/>
      <c r="W112" s="61"/>
      <c r="X112" s="62">
        <f>VALUE(W111)+VALUE(X111)+VALUE(Y111)+VALUE(Z111)</f>
        <v>270</v>
      </c>
      <c r="Y112" s="62"/>
      <c r="Z112" s="64"/>
    </row>
    <row r="113" spans="1:26" s="49" customFormat="1" ht="5.0999999999999996" customHeight="1" thickBot="1">
      <c r="A113" s="44"/>
      <c r="B113" s="45"/>
      <c r="C113" s="46"/>
      <c r="D113" s="48"/>
      <c r="E113" s="47"/>
      <c r="F113" s="47"/>
      <c r="G113" s="47"/>
      <c r="H113" s="47"/>
      <c r="I113" s="46"/>
      <c r="J113" s="46"/>
      <c r="K113" s="46"/>
      <c r="L113" s="46"/>
      <c r="M113" s="46"/>
      <c r="N113" s="46"/>
      <c r="O113" s="47"/>
      <c r="P113" s="46"/>
      <c r="Q113" s="46"/>
      <c r="R113" s="46"/>
      <c r="S113" s="46"/>
      <c r="T113" s="46"/>
      <c r="U113" s="47"/>
      <c r="V113" s="47"/>
      <c r="W113" s="47"/>
      <c r="X113" s="47"/>
      <c r="Y113" s="47"/>
      <c r="Z113" s="56"/>
    </row>
    <row r="114" spans="1:26" s="6" customFormat="1" ht="24.9" customHeight="1">
      <c r="A114" s="91" t="s">
        <v>109</v>
      </c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57"/>
      <c r="P114" s="58"/>
      <c r="Q114" s="57"/>
      <c r="R114" s="57"/>
      <c r="S114" s="57"/>
      <c r="T114" s="57"/>
      <c r="U114" s="57"/>
      <c r="V114" s="57"/>
      <c r="W114" s="57"/>
      <c r="X114" s="57"/>
      <c r="Y114" s="57"/>
      <c r="Z114" s="59"/>
    </row>
    <row r="115" spans="1:26" s="139" customFormat="1" ht="22.8">
      <c r="A115" s="94">
        <v>21</v>
      </c>
      <c r="B115" s="210" t="s">
        <v>12</v>
      </c>
      <c r="C115" s="172">
        <f t="shared" ref="C115:C122" si="111">COUNTA(J115,P115,V115)</f>
        <v>0</v>
      </c>
      <c r="D115" s="95">
        <f>SUM(E115:H115)</f>
        <v>45</v>
      </c>
      <c r="E115" s="104">
        <f t="shared" ref="E115:H119" si="112">SUM(K115,Q115,W115)</f>
        <v>0</v>
      </c>
      <c r="F115" s="104">
        <f t="shared" si="112"/>
        <v>0</v>
      </c>
      <c r="G115" s="96">
        <f t="shared" si="112"/>
        <v>0</v>
      </c>
      <c r="H115" s="173">
        <f t="shared" si="112"/>
        <v>45</v>
      </c>
      <c r="I115" s="179"/>
      <c r="J115" s="98"/>
      <c r="K115" s="105"/>
      <c r="L115" s="106"/>
      <c r="M115" s="106"/>
      <c r="N115" s="219"/>
      <c r="O115" s="107">
        <v>8</v>
      </c>
      <c r="P115" s="108"/>
      <c r="Q115" s="109"/>
      <c r="R115" s="110"/>
      <c r="S115" s="110"/>
      <c r="T115" s="111">
        <v>15</v>
      </c>
      <c r="U115" s="177">
        <v>3</v>
      </c>
      <c r="V115" s="108"/>
      <c r="W115" s="105"/>
      <c r="X115" s="106"/>
      <c r="Y115" s="106"/>
      <c r="Z115" s="112">
        <v>30</v>
      </c>
    </row>
    <row r="116" spans="1:26" s="139" customFormat="1" ht="22.8">
      <c r="A116" s="94">
        <v>22</v>
      </c>
      <c r="B116" s="183" t="s">
        <v>27</v>
      </c>
      <c r="C116" s="172">
        <f t="shared" si="111"/>
        <v>0</v>
      </c>
      <c r="D116" s="95">
        <f>SUM(E116:H116)</f>
        <v>30</v>
      </c>
      <c r="E116" s="104">
        <f t="shared" si="112"/>
        <v>15</v>
      </c>
      <c r="F116" s="104">
        <f t="shared" si="112"/>
        <v>0</v>
      </c>
      <c r="G116" s="96">
        <f t="shared" si="112"/>
        <v>0</v>
      </c>
      <c r="H116" s="173">
        <f t="shared" si="112"/>
        <v>15</v>
      </c>
      <c r="I116" s="179"/>
      <c r="J116" s="98"/>
      <c r="K116" s="105"/>
      <c r="L116" s="106"/>
      <c r="M116" s="106"/>
      <c r="N116" s="219"/>
      <c r="O116" s="107">
        <v>2</v>
      </c>
      <c r="P116" s="108"/>
      <c r="Q116" s="109">
        <v>15</v>
      </c>
      <c r="R116" s="110"/>
      <c r="S116" s="110"/>
      <c r="T116" s="111">
        <v>15</v>
      </c>
      <c r="U116" s="177"/>
      <c r="V116" s="108"/>
      <c r="W116" s="105"/>
      <c r="X116" s="106"/>
      <c r="Y116" s="106"/>
      <c r="Z116" s="112"/>
    </row>
    <row r="117" spans="1:26" s="139" customFormat="1" ht="22.8">
      <c r="A117" s="94">
        <v>23</v>
      </c>
      <c r="B117" s="210" t="s">
        <v>28</v>
      </c>
      <c r="C117" s="172">
        <f t="shared" si="111"/>
        <v>0</v>
      </c>
      <c r="D117" s="95">
        <f>SUM(E117:H117)</f>
        <v>30</v>
      </c>
      <c r="E117" s="104">
        <f t="shared" si="112"/>
        <v>15</v>
      </c>
      <c r="F117" s="104">
        <f t="shared" si="112"/>
        <v>15</v>
      </c>
      <c r="G117" s="96">
        <f t="shared" si="112"/>
        <v>0</v>
      </c>
      <c r="H117" s="173">
        <f t="shared" si="112"/>
        <v>0</v>
      </c>
      <c r="I117" s="179"/>
      <c r="J117" s="98"/>
      <c r="K117" s="105"/>
      <c r="L117" s="106"/>
      <c r="M117" s="106"/>
      <c r="N117" s="219"/>
      <c r="O117" s="107">
        <v>2</v>
      </c>
      <c r="P117" s="108"/>
      <c r="Q117" s="109">
        <v>15</v>
      </c>
      <c r="R117" s="110">
        <v>15</v>
      </c>
      <c r="S117" s="110"/>
      <c r="T117" s="111"/>
      <c r="U117" s="177"/>
      <c r="V117" s="108"/>
      <c r="W117" s="105"/>
      <c r="X117" s="106"/>
      <c r="Y117" s="106"/>
      <c r="Z117" s="112"/>
    </row>
    <row r="118" spans="1:26" s="139" customFormat="1" ht="22.8">
      <c r="A118" s="94">
        <v>24</v>
      </c>
      <c r="B118" s="212" t="s">
        <v>65</v>
      </c>
      <c r="C118" s="172">
        <f t="shared" si="111"/>
        <v>1</v>
      </c>
      <c r="D118" s="95">
        <f>SUM(E118:H118)</f>
        <v>30</v>
      </c>
      <c r="E118" s="104">
        <f t="shared" si="112"/>
        <v>15</v>
      </c>
      <c r="F118" s="104">
        <f t="shared" si="112"/>
        <v>0</v>
      </c>
      <c r="G118" s="96">
        <f t="shared" si="112"/>
        <v>15</v>
      </c>
      <c r="H118" s="173">
        <f t="shared" si="112"/>
        <v>0</v>
      </c>
      <c r="I118" s="179"/>
      <c r="J118" s="98"/>
      <c r="K118" s="105"/>
      <c r="L118" s="106"/>
      <c r="M118" s="106"/>
      <c r="N118" s="219"/>
      <c r="O118" s="107">
        <v>2</v>
      </c>
      <c r="P118" s="108" t="s">
        <v>3</v>
      </c>
      <c r="Q118" s="109">
        <v>15</v>
      </c>
      <c r="R118" s="110"/>
      <c r="S118" s="110">
        <v>15</v>
      </c>
      <c r="T118" s="111"/>
      <c r="U118" s="177"/>
      <c r="V118" s="108"/>
      <c r="W118" s="105"/>
      <c r="X118" s="106"/>
      <c r="Y118" s="106"/>
      <c r="Z118" s="112"/>
    </row>
    <row r="119" spans="1:26" s="139" customFormat="1" ht="22.8">
      <c r="A119" s="94">
        <v>25</v>
      </c>
      <c r="B119" s="212" t="s">
        <v>66</v>
      </c>
      <c r="C119" s="172">
        <f t="shared" si="111"/>
        <v>0</v>
      </c>
      <c r="D119" s="95">
        <f>SUM(E119:H119)</f>
        <v>30</v>
      </c>
      <c r="E119" s="104">
        <f t="shared" si="112"/>
        <v>15</v>
      </c>
      <c r="F119" s="104">
        <f t="shared" si="112"/>
        <v>0</v>
      </c>
      <c r="G119" s="96">
        <f t="shared" si="112"/>
        <v>15</v>
      </c>
      <c r="H119" s="173">
        <f t="shared" si="112"/>
        <v>0</v>
      </c>
      <c r="I119" s="179"/>
      <c r="J119" s="98"/>
      <c r="K119" s="105"/>
      <c r="L119" s="106"/>
      <c r="M119" s="106"/>
      <c r="N119" s="219"/>
      <c r="O119" s="107">
        <v>2</v>
      </c>
      <c r="P119" s="147"/>
      <c r="Q119" s="109">
        <v>15</v>
      </c>
      <c r="R119" s="110"/>
      <c r="S119" s="110">
        <v>15</v>
      </c>
      <c r="T119" s="111"/>
      <c r="U119" s="177"/>
      <c r="V119" s="108"/>
      <c r="W119" s="105"/>
      <c r="X119" s="106"/>
      <c r="Y119" s="106"/>
      <c r="Z119" s="112"/>
    </row>
    <row r="120" spans="1:26" s="139" customFormat="1" ht="22.8">
      <c r="A120" s="94">
        <v>26</v>
      </c>
      <c r="B120" s="210" t="s">
        <v>87</v>
      </c>
      <c r="C120" s="172">
        <f t="shared" si="111"/>
        <v>0</v>
      </c>
      <c r="D120" s="95">
        <f t="shared" ref="D120" si="113">SUM(E120:H120)</f>
        <v>0</v>
      </c>
      <c r="E120" s="104">
        <f t="shared" ref="E120" si="114">SUM(K120,Q120,W120)</f>
        <v>0</v>
      </c>
      <c r="F120" s="104">
        <f t="shared" ref="F120" si="115">SUM(L120,R120,X120)</f>
        <v>0</v>
      </c>
      <c r="G120" s="96">
        <f t="shared" ref="G120" si="116">SUM(M120,S120,Y120)</f>
        <v>0</v>
      </c>
      <c r="H120" s="173">
        <f t="shared" ref="H120" si="117">SUM(N120,T120,Z120)</f>
        <v>0</v>
      </c>
      <c r="I120" s="179"/>
      <c r="J120" s="98"/>
      <c r="K120" s="105"/>
      <c r="L120" s="106"/>
      <c r="M120" s="106"/>
      <c r="N120" s="219"/>
      <c r="O120" s="107"/>
      <c r="P120" s="108"/>
      <c r="Q120" s="109"/>
      <c r="R120" s="110"/>
      <c r="S120" s="110"/>
      <c r="T120" s="111"/>
      <c r="U120" s="177">
        <v>9</v>
      </c>
      <c r="V120" s="108"/>
      <c r="W120" s="105"/>
      <c r="X120" s="106"/>
      <c r="Y120" s="106"/>
      <c r="Z120" s="112"/>
    </row>
    <row r="121" spans="1:26" s="139" customFormat="1" ht="22.8">
      <c r="A121" s="94">
        <v>27</v>
      </c>
      <c r="B121" s="210" t="s">
        <v>26</v>
      </c>
      <c r="C121" s="169">
        <f t="shared" si="111"/>
        <v>0</v>
      </c>
      <c r="D121" s="170">
        <f>SUM(E121:H121)</f>
        <v>45</v>
      </c>
      <c r="E121" s="104">
        <f t="shared" ref="E121:H122" si="118">SUM(K121,Q121,W121)</f>
        <v>0</v>
      </c>
      <c r="F121" s="104">
        <f t="shared" si="118"/>
        <v>0</v>
      </c>
      <c r="G121" s="104">
        <f t="shared" si="118"/>
        <v>0</v>
      </c>
      <c r="H121" s="171">
        <f t="shared" si="118"/>
        <v>45</v>
      </c>
      <c r="I121" s="177"/>
      <c r="J121" s="108"/>
      <c r="K121" s="105"/>
      <c r="L121" s="106"/>
      <c r="M121" s="106"/>
      <c r="N121" s="219"/>
      <c r="O121" s="107"/>
      <c r="P121" s="108"/>
      <c r="Q121" s="109"/>
      <c r="R121" s="110"/>
      <c r="S121" s="110"/>
      <c r="T121" s="111"/>
      <c r="U121" s="177">
        <v>5</v>
      </c>
      <c r="V121" s="108"/>
      <c r="W121" s="105"/>
      <c r="X121" s="106"/>
      <c r="Y121" s="106"/>
      <c r="Z121" s="112">
        <v>45</v>
      </c>
    </row>
    <row r="122" spans="1:26" s="139" customFormat="1" ht="22.8">
      <c r="A122" s="94">
        <v>28</v>
      </c>
      <c r="B122" s="210" t="s">
        <v>30</v>
      </c>
      <c r="C122" s="172">
        <f t="shared" si="111"/>
        <v>1</v>
      </c>
      <c r="D122" s="95">
        <f>SUM(E122:H122)</f>
        <v>45</v>
      </c>
      <c r="E122" s="104">
        <f t="shared" si="118"/>
        <v>15</v>
      </c>
      <c r="F122" s="104">
        <f t="shared" si="118"/>
        <v>0</v>
      </c>
      <c r="G122" s="96">
        <f t="shared" si="118"/>
        <v>30</v>
      </c>
      <c r="H122" s="173">
        <f t="shared" si="118"/>
        <v>0</v>
      </c>
      <c r="I122" s="179"/>
      <c r="J122" s="98"/>
      <c r="K122" s="105"/>
      <c r="L122" s="106"/>
      <c r="M122" s="106"/>
      <c r="N122" s="219"/>
      <c r="O122" s="107"/>
      <c r="P122" s="108"/>
      <c r="Q122" s="109"/>
      <c r="R122" s="110"/>
      <c r="S122" s="110"/>
      <c r="T122" s="111"/>
      <c r="U122" s="177">
        <v>3</v>
      </c>
      <c r="V122" s="108" t="s">
        <v>3</v>
      </c>
      <c r="W122" s="105">
        <v>15</v>
      </c>
      <c r="X122" s="106"/>
      <c r="Y122" s="106">
        <v>30</v>
      </c>
      <c r="Z122" s="112"/>
    </row>
    <row r="123" spans="1:26" s="139" customFormat="1" ht="22.8">
      <c r="A123" s="94">
        <v>29</v>
      </c>
      <c r="B123" s="210" t="s">
        <v>29</v>
      </c>
      <c r="C123" s="172">
        <f t="shared" ref="C123" si="119">COUNTA(J123,P123,V123)</f>
        <v>1</v>
      </c>
      <c r="D123" s="95">
        <f t="shared" ref="D123" si="120">SUM(E123:H123)</f>
        <v>30</v>
      </c>
      <c r="E123" s="104">
        <f t="shared" ref="E123" si="121">SUM(K123,Q123,W123)</f>
        <v>15</v>
      </c>
      <c r="F123" s="104">
        <f t="shared" ref="F123" si="122">SUM(L123,R123,X123)</f>
        <v>0</v>
      </c>
      <c r="G123" s="96">
        <f t="shared" ref="G123" si="123">SUM(M123,S123,Y123)</f>
        <v>15</v>
      </c>
      <c r="H123" s="173">
        <f t="shared" ref="H123" si="124">SUM(N123,T123,Z123)</f>
        <v>0</v>
      </c>
      <c r="I123" s="179"/>
      <c r="J123" s="98"/>
      <c r="K123" s="105"/>
      <c r="L123" s="106"/>
      <c r="M123" s="106"/>
      <c r="N123" s="219"/>
      <c r="O123" s="107"/>
      <c r="P123" s="108"/>
      <c r="Q123" s="109"/>
      <c r="R123" s="110"/>
      <c r="S123" s="110"/>
      <c r="T123" s="111"/>
      <c r="U123" s="177">
        <v>2</v>
      </c>
      <c r="V123" s="108" t="s">
        <v>3</v>
      </c>
      <c r="W123" s="105">
        <v>15</v>
      </c>
      <c r="X123" s="106"/>
      <c r="Y123" s="106">
        <v>15</v>
      </c>
      <c r="Z123" s="112"/>
    </row>
    <row r="124" spans="1:26" s="139" customFormat="1" ht="22.8">
      <c r="A124" s="94">
        <v>30</v>
      </c>
      <c r="B124" s="212" t="s">
        <v>67</v>
      </c>
      <c r="C124" s="172">
        <f t="shared" ref="C124:C125" si="125">COUNTA(J124,P124,V124)</f>
        <v>0</v>
      </c>
      <c r="D124" s="95">
        <f t="shared" ref="D124:D125" si="126">SUM(E124:H124)</f>
        <v>30</v>
      </c>
      <c r="E124" s="104">
        <f t="shared" ref="E124:E125" si="127">SUM(K124,Q124,W124)</f>
        <v>15</v>
      </c>
      <c r="F124" s="104">
        <f t="shared" ref="F124:F125" si="128">SUM(L124,R124,X124)</f>
        <v>0</v>
      </c>
      <c r="G124" s="96">
        <f t="shared" ref="G124:G125" si="129">SUM(M124,S124,Y124)</f>
        <v>15</v>
      </c>
      <c r="H124" s="173">
        <f t="shared" ref="H124:H125" si="130">SUM(N124,T124,Z124)</f>
        <v>0</v>
      </c>
      <c r="I124" s="179"/>
      <c r="J124" s="98"/>
      <c r="K124" s="105"/>
      <c r="L124" s="106"/>
      <c r="M124" s="106"/>
      <c r="N124" s="219"/>
      <c r="O124" s="107"/>
      <c r="P124" s="108"/>
      <c r="Q124" s="109"/>
      <c r="R124" s="110"/>
      <c r="S124" s="110"/>
      <c r="T124" s="111"/>
      <c r="U124" s="177">
        <v>2</v>
      </c>
      <c r="V124" s="147"/>
      <c r="W124" s="105">
        <v>15</v>
      </c>
      <c r="X124" s="106"/>
      <c r="Y124" s="106">
        <v>15</v>
      </c>
      <c r="Z124" s="112"/>
    </row>
    <row r="125" spans="1:26" s="139" customFormat="1" ht="22.8">
      <c r="A125" s="94">
        <v>31</v>
      </c>
      <c r="B125" s="212" t="s">
        <v>68</v>
      </c>
      <c r="C125" s="172">
        <f t="shared" si="125"/>
        <v>0</v>
      </c>
      <c r="D125" s="95">
        <f t="shared" si="126"/>
        <v>30</v>
      </c>
      <c r="E125" s="104">
        <f t="shared" si="127"/>
        <v>15</v>
      </c>
      <c r="F125" s="104">
        <f t="shared" si="128"/>
        <v>0</v>
      </c>
      <c r="G125" s="96">
        <f t="shared" si="129"/>
        <v>15</v>
      </c>
      <c r="H125" s="173">
        <f t="shared" si="130"/>
        <v>0</v>
      </c>
      <c r="I125" s="179"/>
      <c r="J125" s="98"/>
      <c r="K125" s="105"/>
      <c r="L125" s="106"/>
      <c r="M125" s="106"/>
      <c r="N125" s="219"/>
      <c r="O125" s="107"/>
      <c r="P125" s="108"/>
      <c r="Q125" s="109"/>
      <c r="R125" s="110"/>
      <c r="S125" s="110"/>
      <c r="T125" s="111"/>
      <c r="U125" s="177">
        <v>2</v>
      </c>
      <c r="V125" s="108"/>
      <c r="W125" s="105">
        <v>15</v>
      </c>
      <c r="X125" s="106"/>
      <c r="Y125" s="106">
        <v>15</v>
      </c>
      <c r="Z125" s="112"/>
    </row>
    <row r="126" spans="1:26" s="139" customFormat="1" ht="22.8">
      <c r="A126" s="141"/>
      <c r="B126" s="213" t="s">
        <v>72</v>
      </c>
      <c r="C126" s="214">
        <f>SUM(C115:C125)</f>
        <v>3</v>
      </c>
      <c r="D126" s="129">
        <f t="shared" ref="D126:H126" si="131">SUM(D115:D125)</f>
        <v>345</v>
      </c>
      <c r="E126" s="130">
        <f t="shared" si="131"/>
        <v>120</v>
      </c>
      <c r="F126" s="130">
        <f t="shared" si="131"/>
        <v>15</v>
      </c>
      <c r="G126" s="130">
        <f t="shared" si="131"/>
        <v>105</v>
      </c>
      <c r="H126" s="215">
        <f t="shared" si="131"/>
        <v>105</v>
      </c>
      <c r="I126" s="216"/>
      <c r="J126" s="132"/>
      <c r="K126" s="133"/>
      <c r="L126" s="133"/>
      <c r="M126" s="133"/>
      <c r="N126" s="220"/>
      <c r="O126" s="131">
        <f>SUM(O115:O125)</f>
        <v>16</v>
      </c>
      <c r="P126" s="132">
        <f>COUNTA(P115:P125)</f>
        <v>1</v>
      </c>
      <c r="Q126" s="135">
        <f>SUM(Q115:Q125)</f>
        <v>60</v>
      </c>
      <c r="R126" s="135">
        <f t="shared" ref="R126:T126" si="132">SUM(R115:R125)</f>
        <v>15</v>
      </c>
      <c r="S126" s="135">
        <f t="shared" si="132"/>
        <v>30</v>
      </c>
      <c r="T126" s="221">
        <f t="shared" si="132"/>
        <v>30</v>
      </c>
      <c r="U126" s="216">
        <f>SUM(U115:U125)</f>
        <v>26</v>
      </c>
      <c r="V126" s="132">
        <f>COUNTA(V115:V125)</f>
        <v>2</v>
      </c>
      <c r="W126" s="136">
        <f>SUM(W115:W125)</f>
        <v>60</v>
      </c>
      <c r="X126" s="137">
        <f t="shared" ref="X126" si="133">SUM(X115:X125)</f>
        <v>0</v>
      </c>
      <c r="Y126" s="137">
        <f t="shared" ref="Y126" si="134">SUM(Y115:Y125)</f>
        <v>75</v>
      </c>
      <c r="Z126" s="138">
        <f t="shared" ref="Z126" si="135">SUM(Z115:Z125)</f>
        <v>75</v>
      </c>
    </row>
    <row r="127" spans="1:26" s="35" customFormat="1" ht="5.0999999999999996" customHeight="1">
      <c r="A127" s="51"/>
      <c r="B127" s="33"/>
      <c r="C127" s="31"/>
      <c r="D127" s="31"/>
      <c r="E127" s="31"/>
      <c r="F127" s="31"/>
      <c r="G127" s="31"/>
      <c r="H127" s="31"/>
      <c r="I127" s="32"/>
      <c r="J127" s="32"/>
      <c r="K127" s="34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52"/>
    </row>
    <row r="128" spans="1:26" s="4" customFormat="1" ht="20.100000000000001" customHeight="1">
      <c r="A128" s="74"/>
      <c r="B128" s="261" t="s">
        <v>80</v>
      </c>
      <c r="C128" s="202"/>
      <c r="D128" s="60"/>
      <c r="E128" s="87" t="s">
        <v>7</v>
      </c>
      <c r="F128" s="87" t="s">
        <v>8</v>
      </c>
      <c r="G128" s="87" t="s">
        <v>9</v>
      </c>
      <c r="H128" s="203" t="s">
        <v>10</v>
      </c>
      <c r="I128" s="89"/>
      <c r="J128" s="88"/>
      <c r="K128" s="87" t="s">
        <v>7</v>
      </c>
      <c r="L128" s="87" t="s">
        <v>8</v>
      </c>
      <c r="M128" s="87" t="s">
        <v>9</v>
      </c>
      <c r="N128" s="206" t="s">
        <v>10</v>
      </c>
      <c r="O128" s="208"/>
      <c r="P128" s="88"/>
      <c r="Q128" s="87" t="s">
        <v>7</v>
      </c>
      <c r="R128" s="87" t="s">
        <v>8</v>
      </c>
      <c r="S128" s="87" t="s">
        <v>9</v>
      </c>
      <c r="T128" s="203" t="s">
        <v>10</v>
      </c>
      <c r="U128" s="89"/>
      <c r="V128" s="88"/>
      <c r="W128" s="87" t="s">
        <v>7</v>
      </c>
      <c r="X128" s="87" t="s">
        <v>8</v>
      </c>
      <c r="Y128" s="87" t="s">
        <v>9</v>
      </c>
      <c r="Z128" s="90" t="s">
        <v>10</v>
      </c>
    </row>
    <row r="129" spans="1:26" s="30" customFormat="1" ht="50.1" customHeight="1" thickBot="1">
      <c r="A129" s="75"/>
      <c r="B129" s="262"/>
      <c r="C129" s="204">
        <f t="shared" ref="C129:H129" si="136">C126+C38</f>
        <v>9</v>
      </c>
      <c r="D129" s="154">
        <f t="shared" si="136"/>
        <v>930</v>
      </c>
      <c r="E129" s="155">
        <f t="shared" si="136"/>
        <v>420</v>
      </c>
      <c r="F129" s="155">
        <f t="shared" si="136"/>
        <v>105</v>
      </c>
      <c r="G129" s="155">
        <f t="shared" si="136"/>
        <v>240</v>
      </c>
      <c r="H129" s="205">
        <f t="shared" si="136"/>
        <v>165</v>
      </c>
      <c r="I129" s="201" t="str">
        <f t="shared" ref="I129:Z129" si="137">TEXT(I126+I38,0)</f>
        <v>30</v>
      </c>
      <c r="J129" s="156" t="str">
        <f t="shared" si="137"/>
        <v>4</v>
      </c>
      <c r="K129" s="155" t="str">
        <f t="shared" si="137"/>
        <v>195</v>
      </c>
      <c r="L129" s="155" t="str">
        <f t="shared" si="137"/>
        <v>30</v>
      </c>
      <c r="M129" s="155" t="str">
        <f t="shared" si="137"/>
        <v>75</v>
      </c>
      <c r="N129" s="207" t="str">
        <f t="shared" si="137"/>
        <v>15</v>
      </c>
      <c r="O129" s="209" t="str">
        <f t="shared" si="137"/>
        <v>30</v>
      </c>
      <c r="P129" s="156" t="str">
        <f t="shared" si="137"/>
        <v>3</v>
      </c>
      <c r="Q129" s="155" t="str">
        <f t="shared" si="137"/>
        <v>135</v>
      </c>
      <c r="R129" s="155" t="str">
        <f t="shared" si="137"/>
        <v>60</v>
      </c>
      <c r="S129" s="155" t="str">
        <f t="shared" si="137"/>
        <v>90</v>
      </c>
      <c r="T129" s="205" t="str">
        <f t="shared" si="137"/>
        <v>60</v>
      </c>
      <c r="U129" s="157" t="str">
        <f t="shared" si="137"/>
        <v>30</v>
      </c>
      <c r="V129" s="156" t="str">
        <f t="shared" si="137"/>
        <v>2</v>
      </c>
      <c r="W129" s="155" t="str">
        <f t="shared" si="137"/>
        <v>90</v>
      </c>
      <c r="X129" s="155" t="str">
        <f t="shared" si="137"/>
        <v>15</v>
      </c>
      <c r="Y129" s="155" t="str">
        <f t="shared" si="137"/>
        <v>75</v>
      </c>
      <c r="Z129" s="158" t="str">
        <f t="shared" si="137"/>
        <v>90</v>
      </c>
    </row>
    <row r="130" spans="1:26" s="28" customFormat="1" ht="20.100000000000001" customHeight="1" thickBot="1">
      <c r="A130" s="2"/>
      <c r="B130" s="27"/>
      <c r="C130" s="27" t="s">
        <v>64</v>
      </c>
      <c r="D130" s="27"/>
      <c r="E130" s="27"/>
      <c r="F130" s="27"/>
      <c r="G130" s="27"/>
      <c r="H130" s="27"/>
      <c r="I130" s="27"/>
      <c r="J130" s="27"/>
      <c r="K130" s="61"/>
      <c r="L130" s="62">
        <f>(VALUE(K129)+VALUE(L129)+VALUE(M129)+VALUE(N129))</f>
        <v>315</v>
      </c>
      <c r="M130" s="62"/>
      <c r="N130" s="63"/>
      <c r="O130" s="29"/>
      <c r="P130" s="27"/>
      <c r="Q130" s="61"/>
      <c r="R130" s="62">
        <f>(VALUE(Q129)+VALUE(R129)+VALUE(S129)+VALUE(T129))</f>
        <v>345</v>
      </c>
      <c r="S130" s="62"/>
      <c r="T130" s="63"/>
      <c r="U130" s="29"/>
      <c r="V130" s="27"/>
      <c r="W130" s="61"/>
      <c r="X130" s="62">
        <f>VALUE(W129)+VALUE(X129)+VALUE(Y129)+VALUE(Z129)</f>
        <v>270</v>
      </c>
      <c r="Y130" s="62"/>
      <c r="Z130" s="64"/>
    </row>
    <row r="131" spans="1:26" s="35" customFormat="1" ht="5.0999999999999996" customHeight="1" thickBot="1">
      <c r="A131" s="51"/>
      <c r="B131" s="33"/>
      <c r="C131" s="31"/>
      <c r="D131" s="31"/>
      <c r="E131" s="31"/>
      <c r="F131" s="31"/>
      <c r="G131" s="31"/>
      <c r="H131" s="31"/>
      <c r="I131" s="32"/>
      <c r="J131" s="32"/>
      <c r="K131" s="34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52"/>
    </row>
    <row r="132" spans="1:26" s="6" customFormat="1" ht="24.9" customHeight="1">
      <c r="A132" s="91" t="s">
        <v>86</v>
      </c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57"/>
      <c r="P132" s="58"/>
      <c r="Q132" s="57"/>
      <c r="R132" s="57"/>
      <c r="S132" s="57"/>
      <c r="T132" s="57"/>
      <c r="U132" s="57"/>
      <c r="V132" s="57"/>
      <c r="W132" s="57"/>
      <c r="X132" s="57"/>
      <c r="Y132" s="57"/>
      <c r="Z132" s="59"/>
    </row>
    <row r="133" spans="1:26" s="139" customFormat="1" ht="22.8">
      <c r="A133" s="94">
        <v>21</v>
      </c>
      <c r="B133" s="210" t="s">
        <v>12</v>
      </c>
      <c r="C133" s="169">
        <f>COUNTA(J133,P133,V133)</f>
        <v>0</v>
      </c>
      <c r="D133" s="170">
        <f>SUM(E133:H133)</f>
        <v>45</v>
      </c>
      <c r="E133" s="104">
        <f t="shared" ref="E133:H137" si="138">SUM(K133,Q133,W133)</f>
        <v>0</v>
      </c>
      <c r="F133" s="104">
        <f t="shared" si="138"/>
        <v>0</v>
      </c>
      <c r="G133" s="104">
        <f t="shared" si="138"/>
        <v>0</v>
      </c>
      <c r="H133" s="171">
        <f t="shared" si="138"/>
        <v>45</v>
      </c>
      <c r="I133" s="97"/>
      <c r="J133" s="98"/>
      <c r="K133" s="105"/>
      <c r="L133" s="106"/>
      <c r="M133" s="106"/>
      <c r="N133" s="185"/>
      <c r="O133" s="177">
        <v>8</v>
      </c>
      <c r="P133" s="108"/>
      <c r="Q133" s="109"/>
      <c r="R133" s="110"/>
      <c r="S133" s="110"/>
      <c r="T133" s="178">
        <v>15</v>
      </c>
      <c r="U133" s="107">
        <v>3</v>
      </c>
      <c r="V133" s="108"/>
      <c r="W133" s="105"/>
      <c r="X133" s="106"/>
      <c r="Y133" s="106"/>
      <c r="Z133" s="112">
        <v>30</v>
      </c>
    </row>
    <row r="134" spans="1:26" s="139" customFormat="1" ht="22.8">
      <c r="A134" s="94">
        <v>22</v>
      </c>
      <c r="B134" s="210" t="s">
        <v>47</v>
      </c>
      <c r="C134" s="172">
        <f>COUNTA(J134,P134,V134)</f>
        <v>0</v>
      </c>
      <c r="D134" s="95">
        <f>SUM(E134:H134)</f>
        <v>30</v>
      </c>
      <c r="E134" s="104">
        <f t="shared" si="138"/>
        <v>15</v>
      </c>
      <c r="F134" s="104">
        <f t="shared" si="138"/>
        <v>0</v>
      </c>
      <c r="G134" s="96">
        <f t="shared" si="138"/>
        <v>15</v>
      </c>
      <c r="H134" s="173">
        <f t="shared" si="138"/>
        <v>0</v>
      </c>
      <c r="I134" s="97"/>
      <c r="J134" s="98"/>
      <c r="K134" s="105"/>
      <c r="L134" s="106"/>
      <c r="M134" s="106"/>
      <c r="N134" s="185"/>
      <c r="O134" s="177">
        <v>2</v>
      </c>
      <c r="P134" s="108"/>
      <c r="Q134" s="109">
        <v>15</v>
      </c>
      <c r="R134" s="110"/>
      <c r="S134" s="110">
        <v>15</v>
      </c>
      <c r="T134" s="178"/>
      <c r="U134" s="107"/>
      <c r="V134" s="108"/>
      <c r="W134" s="105"/>
      <c r="X134" s="106"/>
      <c r="Y134" s="106"/>
      <c r="Z134" s="112"/>
    </row>
    <row r="135" spans="1:26" s="139" customFormat="1" ht="22.8">
      <c r="A135" s="94">
        <v>23</v>
      </c>
      <c r="B135" s="183" t="s">
        <v>48</v>
      </c>
      <c r="C135" s="172">
        <f>COUNTA(J135,P135,V135)</f>
        <v>0</v>
      </c>
      <c r="D135" s="95">
        <f>SUM(E135:H135)</f>
        <v>30</v>
      </c>
      <c r="E135" s="104">
        <f t="shared" si="138"/>
        <v>15</v>
      </c>
      <c r="F135" s="104">
        <f t="shared" si="138"/>
        <v>0</v>
      </c>
      <c r="G135" s="96">
        <f t="shared" si="138"/>
        <v>15</v>
      </c>
      <c r="H135" s="173">
        <f t="shared" si="138"/>
        <v>0</v>
      </c>
      <c r="I135" s="97"/>
      <c r="J135" s="98"/>
      <c r="K135" s="105"/>
      <c r="L135" s="106"/>
      <c r="M135" s="106"/>
      <c r="N135" s="185"/>
      <c r="O135" s="177">
        <v>2</v>
      </c>
      <c r="P135" s="108"/>
      <c r="Q135" s="109">
        <v>15</v>
      </c>
      <c r="R135" s="110"/>
      <c r="S135" s="110">
        <v>15</v>
      </c>
      <c r="T135" s="178"/>
      <c r="U135" s="107"/>
      <c r="V135" s="108"/>
      <c r="W135" s="105"/>
      <c r="X135" s="106"/>
      <c r="Y135" s="106"/>
      <c r="Z135" s="112"/>
    </row>
    <row r="136" spans="1:26" s="142" customFormat="1" ht="22.8">
      <c r="A136" s="94">
        <v>24</v>
      </c>
      <c r="B136" s="212" t="s">
        <v>65</v>
      </c>
      <c r="C136" s="172">
        <f>COUNTA(J136,P136,V136)</f>
        <v>1</v>
      </c>
      <c r="D136" s="95">
        <f>SUM(E136:H136)</f>
        <v>30</v>
      </c>
      <c r="E136" s="104">
        <f t="shared" si="138"/>
        <v>15</v>
      </c>
      <c r="F136" s="104">
        <f t="shared" si="138"/>
        <v>0</v>
      </c>
      <c r="G136" s="96">
        <f t="shared" si="138"/>
        <v>15</v>
      </c>
      <c r="H136" s="173">
        <f t="shared" si="138"/>
        <v>0</v>
      </c>
      <c r="I136" s="97"/>
      <c r="J136" s="98"/>
      <c r="K136" s="105"/>
      <c r="L136" s="106"/>
      <c r="M136" s="106"/>
      <c r="N136" s="185"/>
      <c r="O136" s="177">
        <v>2</v>
      </c>
      <c r="P136" s="108" t="s">
        <v>3</v>
      </c>
      <c r="Q136" s="109">
        <v>15</v>
      </c>
      <c r="R136" s="110"/>
      <c r="S136" s="110">
        <v>15</v>
      </c>
      <c r="T136" s="178"/>
      <c r="U136" s="107"/>
      <c r="V136" s="108"/>
      <c r="W136" s="105"/>
      <c r="X136" s="106"/>
      <c r="Y136" s="106"/>
      <c r="Z136" s="112"/>
    </row>
    <row r="137" spans="1:26" s="142" customFormat="1" ht="22.8">
      <c r="A137" s="94">
        <v>25</v>
      </c>
      <c r="B137" s="212" t="s">
        <v>66</v>
      </c>
      <c r="C137" s="172">
        <f>COUNTA(J137,P137,V137)</f>
        <v>0</v>
      </c>
      <c r="D137" s="95">
        <f>SUM(E137:H137)</f>
        <v>30</v>
      </c>
      <c r="E137" s="104">
        <f t="shared" si="138"/>
        <v>15</v>
      </c>
      <c r="F137" s="104">
        <f t="shared" si="138"/>
        <v>0</v>
      </c>
      <c r="G137" s="96">
        <f t="shared" si="138"/>
        <v>15</v>
      </c>
      <c r="H137" s="173">
        <f t="shared" si="138"/>
        <v>0</v>
      </c>
      <c r="I137" s="97"/>
      <c r="J137" s="98"/>
      <c r="K137" s="105"/>
      <c r="L137" s="106"/>
      <c r="M137" s="106"/>
      <c r="N137" s="185"/>
      <c r="O137" s="177">
        <v>2</v>
      </c>
      <c r="P137" s="147"/>
      <c r="Q137" s="109">
        <v>15</v>
      </c>
      <c r="R137" s="110"/>
      <c r="S137" s="110">
        <v>15</v>
      </c>
      <c r="T137" s="178"/>
      <c r="U137" s="107"/>
      <c r="V137" s="108"/>
      <c r="W137" s="105"/>
      <c r="X137" s="106"/>
      <c r="Y137" s="106"/>
      <c r="Z137" s="112"/>
    </row>
    <row r="138" spans="1:26" s="139" customFormat="1" ht="22.8">
      <c r="A138" s="94">
        <v>26</v>
      </c>
      <c r="B138" s="210" t="s">
        <v>87</v>
      </c>
      <c r="C138" s="172">
        <f t="shared" ref="C138" si="139">COUNTA(J138,P138,V138)</f>
        <v>0</v>
      </c>
      <c r="D138" s="95">
        <f t="shared" ref="D138" si="140">SUM(E138:H138)</f>
        <v>0</v>
      </c>
      <c r="E138" s="104">
        <f t="shared" ref="E138" si="141">SUM(K138,Q138,W138)</f>
        <v>0</v>
      </c>
      <c r="F138" s="104">
        <f t="shared" ref="F138" si="142">SUM(L138,R138,X138)</f>
        <v>0</v>
      </c>
      <c r="G138" s="96">
        <f t="shared" ref="G138" si="143">SUM(M138,S138,Y138)</f>
        <v>0</v>
      </c>
      <c r="H138" s="173">
        <f t="shared" ref="H138" si="144">SUM(N138,T138,Z138)</f>
        <v>0</v>
      </c>
      <c r="I138" s="97"/>
      <c r="J138" s="98"/>
      <c r="K138" s="105"/>
      <c r="L138" s="106"/>
      <c r="M138" s="106"/>
      <c r="N138" s="185"/>
      <c r="O138" s="177"/>
      <c r="P138" s="108"/>
      <c r="Q138" s="109"/>
      <c r="R138" s="110"/>
      <c r="S138" s="110"/>
      <c r="T138" s="178"/>
      <c r="U138" s="107">
        <v>9</v>
      </c>
      <c r="V138" s="108"/>
      <c r="W138" s="105"/>
      <c r="X138" s="106"/>
      <c r="Y138" s="106"/>
      <c r="Z138" s="112"/>
    </row>
    <row r="139" spans="1:26" s="140" customFormat="1" ht="22.8">
      <c r="A139" s="94">
        <v>27</v>
      </c>
      <c r="B139" s="210" t="s">
        <v>26</v>
      </c>
      <c r="C139" s="172">
        <f t="shared" ref="C139:C143" si="145">COUNTA(J139,P139,V139)</f>
        <v>0</v>
      </c>
      <c r="D139" s="95">
        <f t="shared" ref="D139:D143" si="146">SUM(E139:H139)</f>
        <v>45</v>
      </c>
      <c r="E139" s="96">
        <f t="shared" ref="E139:E143" si="147">SUM(K139,Q139,W139)</f>
        <v>0</v>
      </c>
      <c r="F139" s="96">
        <f t="shared" ref="F139:F143" si="148">SUM(L139,R139,X139)</f>
        <v>0</v>
      </c>
      <c r="G139" s="96">
        <f t="shared" ref="G139:G143" si="149">SUM(M139,S139,Y139)</f>
        <v>0</v>
      </c>
      <c r="H139" s="173">
        <f t="shared" ref="H139:H143" si="150">SUM(N139,T139,Z139)</f>
        <v>45</v>
      </c>
      <c r="I139" s="97"/>
      <c r="J139" s="98"/>
      <c r="K139" s="99"/>
      <c r="L139" s="100"/>
      <c r="M139" s="100"/>
      <c r="N139" s="176"/>
      <c r="O139" s="179"/>
      <c r="P139" s="98"/>
      <c r="Q139" s="101"/>
      <c r="R139" s="102"/>
      <c r="S139" s="102"/>
      <c r="T139" s="180"/>
      <c r="U139" s="97">
        <v>5</v>
      </c>
      <c r="V139" s="98"/>
      <c r="W139" s="99"/>
      <c r="X139" s="100"/>
      <c r="Y139" s="100"/>
      <c r="Z139" s="103">
        <v>45</v>
      </c>
    </row>
    <row r="140" spans="1:26" s="139" customFormat="1" ht="22.8">
      <c r="A140" s="94">
        <v>28</v>
      </c>
      <c r="B140" s="210" t="s">
        <v>49</v>
      </c>
      <c r="C140" s="172">
        <f t="shared" si="145"/>
        <v>1</v>
      </c>
      <c r="D140" s="95">
        <f t="shared" si="146"/>
        <v>30</v>
      </c>
      <c r="E140" s="104">
        <f t="shared" si="147"/>
        <v>15</v>
      </c>
      <c r="F140" s="104">
        <f t="shared" si="148"/>
        <v>0</v>
      </c>
      <c r="G140" s="96">
        <f t="shared" si="149"/>
        <v>15</v>
      </c>
      <c r="H140" s="173">
        <f t="shared" si="150"/>
        <v>0</v>
      </c>
      <c r="I140" s="97"/>
      <c r="J140" s="98"/>
      <c r="K140" s="105"/>
      <c r="L140" s="106"/>
      <c r="M140" s="106"/>
      <c r="N140" s="185"/>
      <c r="O140" s="177"/>
      <c r="P140" s="108"/>
      <c r="Q140" s="109"/>
      <c r="R140" s="110"/>
      <c r="S140" s="110"/>
      <c r="T140" s="178"/>
      <c r="U140" s="107">
        <v>2</v>
      </c>
      <c r="V140" s="108" t="s">
        <v>3</v>
      </c>
      <c r="W140" s="105">
        <v>15</v>
      </c>
      <c r="X140" s="106"/>
      <c r="Y140" s="106">
        <v>15</v>
      </c>
      <c r="Z140" s="112"/>
    </row>
    <row r="141" spans="1:26" s="139" customFormat="1" ht="22.8">
      <c r="A141" s="94">
        <v>29</v>
      </c>
      <c r="B141" s="210" t="s">
        <v>50</v>
      </c>
      <c r="C141" s="172">
        <f t="shared" si="145"/>
        <v>1</v>
      </c>
      <c r="D141" s="95">
        <f t="shared" si="146"/>
        <v>30</v>
      </c>
      <c r="E141" s="104">
        <f t="shared" si="147"/>
        <v>15</v>
      </c>
      <c r="F141" s="104">
        <f t="shared" si="148"/>
        <v>0</v>
      </c>
      <c r="G141" s="96">
        <f t="shared" si="149"/>
        <v>15</v>
      </c>
      <c r="H141" s="173">
        <f t="shared" si="150"/>
        <v>0</v>
      </c>
      <c r="I141" s="97"/>
      <c r="J141" s="98"/>
      <c r="K141" s="105"/>
      <c r="L141" s="106"/>
      <c r="M141" s="106"/>
      <c r="N141" s="185"/>
      <c r="O141" s="177"/>
      <c r="P141" s="108"/>
      <c r="Q141" s="109"/>
      <c r="R141" s="110"/>
      <c r="S141" s="110"/>
      <c r="T141" s="178"/>
      <c r="U141" s="107">
        <v>2</v>
      </c>
      <c r="V141" s="108" t="s">
        <v>3</v>
      </c>
      <c r="W141" s="105">
        <v>15</v>
      </c>
      <c r="X141" s="106"/>
      <c r="Y141" s="106">
        <v>15</v>
      </c>
      <c r="Z141" s="112"/>
    </row>
    <row r="142" spans="1:26" s="142" customFormat="1" ht="22.8">
      <c r="A142" s="94">
        <v>30</v>
      </c>
      <c r="B142" s="212" t="s">
        <v>67</v>
      </c>
      <c r="C142" s="172">
        <f t="shared" si="145"/>
        <v>0</v>
      </c>
      <c r="D142" s="95">
        <f t="shared" si="146"/>
        <v>30</v>
      </c>
      <c r="E142" s="104">
        <f t="shared" si="147"/>
        <v>15</v>
      </c>
      <c r="F142" s="104">
        <f t="shared" si="148"/>
        <v>0</v>
      </c>
      <c r="G142" s="96">
        <f t="shared" si="149"/>
        <v>15</v>
      </c>
      <c r="H142" s="173">
        <f t="shared" si="150"/>
        <v>0</v>
      </c>
      <c r="I142" s="97"/>
      <c r="J142" s="98"/>
      <c r="K142" s="105"/>
      <c r="L142" s="106"/>
      <c r="M142" s="106"/>
      <c r="N142" s="185"/>
      <c r="O142" s="177"/>
      <c r="P142" s="108"/>
      <c r="Q142" s="109"/>
      <c r="R142" s="110"/>
      <c r="S142" s="110"/>
      <c r="T142" s="178"/>
      <c r="U142" s="107">
        <v>2</v>
      </c>
      <c r="V142" s="147"/>
      <c r="W142" s="105">
        <v>15</v>
      </c>
      <c r="X142" s="106"/>
      <c r="Y142" s="106">
        <v>15</v>
      </c>
      <c r="Z142" s="112"/>
    </row>
    <row r="143" spans="1:26" s="142" customFormat="1" ht="22.8">
      <c r="A143" s="94">
        <v>31</v>
      </c>
      <c r="B143" s="212" t="s">
        <v>68</v>
      </c>
      <c r="C143" s="172">
        <f t="shared" si="145"/>
        <v>0</v>
      </c>
      <c r="D143" s="95">
        <f t="shared" si="146"/>
        <v>30</v>
      </c>
      <c r="E143" s="104">
        <f t="shared" si="147"/>
        <v>15</v>
      </c>
      <c r="F143" s="104">
        <f t="shared" si="148"/>
        <v>0</v>
      </c>
      <c r="G143" s="96">
        <f t="shared" si="149"/>
        <v>15</v>
      </c>
      <c r="H143" s="173">
        <f t="shared" si="150"/>
        <v>0</v>
      </c>
      <c r="I143" s="97"/>
      <c r="J143" s="98"/>
      <c r="K143" s="105"/>
      <c r="L143" s="106"/>
      <c r="M143" s="106"/>
      <c r="N143" s="185"/>
      <c r="O143" s="177"/>
      <c r="P143" s="108"/>
      <c r="Q143" s="109"/>
      <c r="R143" s="110"/>
      <c r="S143" s="110"/>
      <c r="T143" s="178"/>
      <c r="U143" s="107">
        <v>2</v>
      </c>
      <c r="V143" s="108"/>
      <c r="W143" s="105">
        <v>15</v>
      </c>
      <c r="X143" s="106"/>
      <c r="Y143" s="106">
        <v>15</v>
      </c>
      <c r="Z143" s="112"/>
    </row>
    <row r="144" spans="1:26" s="139" customFormat="1" ht="22.8">
      <c r="A144" s="94">
        <v>32</v>
      </c>
      <c r="B144" s="210" t="s">
        <v>46</v>
      </c>
      <c r="C144" s="172">
        <f>COUNTA(J144,P144,V144)</f>
        <v>0</v>
      </c>
      <c r="D144" s="95">
        <f>SUM(E144:H144)</f>
        <v>15</v>
      </c>
      <c r="E144" s="104">
        <f>SUM(K144,Q144,W144)</f>
        <v>10</v>
      </c>
      <c r="F144" s="104">
        <f>SUM(L144,R144,X144)</f>
        <v>0</v>
      </c>
      <c r="G144" s="96">
        <f>SUM(M144,S144,Y144)</f>
        <v>5</v>
      </c>
      <c r="H144" s="173">
        <f>SUM(N144,T144,Z144)</f>
        <v>0</v>
      </c>
      <c r="I144" s="97"/>
      <c r="J144" s="98"/>
      <c r="K144" s="105"/>
      <c r="L144" s="106"/>
      <c r="M144" s="106"/>
      <c r="N144" s="185"/>
      <c r="O144" s="177"/>
      <c r="P144" s="108"/>
      <c r="Q144" s="109"/>
      <c r="R144" s="110"/>
      <c r="S144" s="110"/>
      <c r="T144" s="178"/>
      <c r="U144" s="107">
        <v>1</v>
      </c>
      <c r="V144" s="108"/>
      <c r="W144" s="105">
        <v>10</v>
      </c>
      <c r="X144" s="106"/>
      <c r="Y144" s="106">
        <v>5</v>
      </c>
      <c r="Z144" s="112"/>
    </row>
    <row r="145" spans="1:26" s="139" customFormat="1" ht="22.8">
      <c r="A145" s="141"/>
      <c r="B145" s="213" t="s">
        <v>73</v>
      </c>
      <c r="C145" s="214">
        <f>SUM(C133:C144)</f>
        <v>3</v>
      </c>
      <c r="D145" s="129">
        <f t="shared" ref="D145:H145" si="151">SUM(D133:D144)</f>
        <v>345</v>
      </c>
      <c r="E145" s="130">
        <f t="shared" si="151"/>
        <v>130</v>
      </c>
      <c r="F145" s="130">
        <f t="shared" si="151"/>
        <v>0</v>
      </c>
      <c r="G145" s="130">
        <f t="shared" si="151"/>
        <v>125</v>
      </c>
      <c r="H145" s="215">
        <f t="shared" si="151"/>
        <v>90</v>
      </c>
      <c r="I145" s="131"/>
      <c r="J145" s="132"/>
      <c r="K145" s="133"/>
      <c r="L145" s="133"/>
      <c r="M145" s="133"/>
      <c r="N145" s="134"/>
      <c r="O145" s="216">
        <f>SUM(O133:O144)</f>
        <v>16</v>
      </c>
      <c r="P145" s="132">
        <f>COUNTA(P133:P144)</f>
        <v>1</v>
      </c>
      <c r="Q145" s="135">
        <f>SUM(Q133:Q144)</f>
        <v>60</v>
      </c>
      <c r="R145" s="135">
        <f t="shared" ref="R145:T145" si="152">SUM(R133:R144)</f>
        <v>0</v>
      </c>
      <c r="S145" s="135">
        <f t="shared" si="152"/>
        <v>60</v>
      </c>
      <c r="T145" s="217">
        <f t="shared" si="152"/>
        <v>15</v>
      </c>
      <c r="U145" s="131">
        <f>SUM(U133:U144)</f>
        <v>26</v>
      </c>
      <c r="V145" s="132">
        <f>COUNTA(V133:V144)</f>
        <v>2</v>
      </c>
      <c r="W145" s="136">
        <f>SUM(W133:W144)</f>
        <v>70</v>
      </c>
      <c r="X145" s="137">
        <f t="shared" ref="X145" si="153">SUM(X133:X144)</f>
        <v>0</v>
      </c>
      <c r="Y145" s="137">
        <f t="shared" ref="Y145" si="154">SUM(Y133:Y144)</f>
        <v>65</v>
      </c>
      <c r="Z145" s="138">
        <f t="shared" ref="Z145" si="155">SUM(Z133:Z144)</f>
        <v>75</v>
      </c>
    </row>
    <row r="146" spans="1:26" s="35" customFormat="1" ht="5.0999999999999996" customHeight="1">
      <c r="A146" s="51"/>
      <c r="B146" s="33"/>
      <c r="C146" s="143"/>
      <c r="D146" s="143"/>
      <c r="E146" s="143"/>
      <c r="F146" s="143"/>
      <c r="G146" s="143"/>
      <c r="H146" s="143"/>
      <c r="I146" s="144"/>
      <c r="J146" s="144"/>
      <c r="K146" s="145"/>
      <c r="L146" s="144"/>
      <c r="M146" s="144"/>
      <c r="N146" s="144"/>
      <c r="O146" s="144"/>
      <c r="P146" s="144"/>
      <c r="Q146" s="144"/>
      <c r="R146" s="144"/>
      <c r="S146" s="144"/>
      <c r="T146" s="144"/>
      <c r="U146" s="144"/>
      <c r="V146" s="144"/>
      <c r="W146" s="144"/>
      <c r="X146" s="144"/>
      <c r="Y146" s="144"/>
      <c r="Z146" s="146"/>
    </row>
    <row r="147" spans="1:26" s="4" customFormat="1" ht="20.100000000000001" customHeight="1">
      <c r="A147" s="74"/>
      <c r="B147" s="261" t="s">
        <v>81</v>
      </c>
      <c r="C147" s="202"/>
      <c r="D147" s="60"/>
      <c r="E147" s="87" t="s">
        <v>7</v>
      </c>
      <c r="F147" s="87" t="s">
        <v>8</v>
      </c>
      <c r="G147" s="87" t="s">
        <v>9</v>
      </c>
      <c r="H147" s="203" t="s">
        <v>10</v>
      </c>
      <c r="I147" s="89"/>
      <c r="J147" s="88"/>
      <c r="K147" s="87" t="s">
        <v>7</v>
      </c>
      <c r="L147" s="87" t="s">
        <v>8</v>
      </c>
      <c r="M147" s="87" t="s">
        <v>9</v>
      </c>
      <c r="N147" s="206" t="s">
        <v>10</v>
      </c>
      <c r="O147" s="208"/>
      <c r="P147" s="88"/>
      <c r="Q147" s="87" t="s">
        <v>7</v>
      </c>
      <c r="R147" s="87" t="s">
        <v>8</v>
      </c>
      <c r="S147" s="87" t="s">
        <v>9</v>
      </c>
      <c r="T147" s="203" t="s">
        <v>10</v>
      </c>
      <c r="U147" s="89"/>
      <c r="V147" s="88"/>
      <c r="W147" s="87" t="s">
        <v>7</v>
      </c>
      <c r="X147" s="87" t="s">
        <v>8</v>
      </c>
      <c r="Y147" s="87" t="s">
        <v>9</v>
      </c>
      <c r="Z147" s="90" t="s">
        <v>10</v>
      </c>
    </row>
    <row r="148" spans="1:26" s="30" customFormat="1" ht="50.1" customHeight="1" thickBot="1">
      <c r="A148" s="75"/>
      <c r="B148" s="262"/>
      <c r="C148" s="204">
        <f t="shared" ref="C148:H148" si="156">C145+C38</f>
        <v>9</v>
      </c>
      <c r="D148" s="154">
        <f t="shared" si="156"/>
        <v>930</v>
      </c>
      <c r="E148" s="155">
        <f t="shared" si="156"/>
        <v>430</v>
      </c>
      <c r="F148" s="155">
        <f t="shared" si="156"/>
        <v>90</v>
      </c>
      <c r="G148" s="155">
        <f t="shared" si="156"/>
        <v>260</v>
      </c>
      <c r="H148" s="205">
        <f t="shared" si="156"/>
        <v>150</v>
      </c>
      <c r="I148" s="201" t="str">
        <f t="shared" ref="I148:Z148" si="157">TEXT(I145+I38,0)</f>
        <v>30</v>
      </c>
      <c r="J148" s="156" t="str">
        <f t="shared" si="157"/>
        <v>4</v>
      </c>
      <c r="K148" s="155" t="str">
        <f t="shared" si="157"/>
        <v>195</v>
      </c>
      <c r="L148" s="155" t="str">
        <f t="shared" si="157"/>
        <v>30</v>
      </c>
      <c r="M148" s="155" t="str">
        <f t="shared" si="157"/>
        <v>75</v>
      </c>
      <c r="N148" s="207" t="str">
        <f t="shared" si="157"/>
        <v>15</v>
      </c>
      <c r="O148" s="209" t="str">
        <f t="shared" si="157"/>
        <v>30</v>
      </c>
      <c r="P148" s="156" t="str">
        <f t="shared" si="157"/>
        <v>3</v>
      </c>
      <c r="Q148" s="155" t="str">
        <f t="shared" si="157"/>
        <v>135</v>
      </c>
      <c r="R148" s="155" t="str">
        <f t="shared" si="157"/>
        <v>45</v>
      </c>
      <c r="S148" s="155" t="str">
        <f t="shared" si="157"/>
        <v>120</v>
      </c>
      <c r="T148" s="205" t="str">
        <f t="shared" si="157"/>
        <v>45</v>
      </c>
      <c r="U148" s="157" t="str">
        <f t="shared" si="157"/>
        <v>30</v>
      </c>
      <c r="V148" s="156" t="str">
        <f t="shared" si="157"/>
        <v>2</v>
      </c>
      <c r="W148" s="155" t="str">
        <f t="shared" si="157"/>
        <v>100</v>
      </c>
      <c r="X148" s="155" t="str">
        <f t="shared" si="157"/>
        <v>15</v>
      </c>
      <c r="Y148" s="155" t="str">
        <f t="shared" si="157"/>
        <v>65</v>
      </c>
      <c r="Z148" s="158" t="str">
        <f t="shared" si="157"/>
        <v>90</v>
      </c>
    </row>
    <row r="149" spans="1:26" s="28" customFormat="1" ht="20.100000000000001" customHeight="1" thickBot="1">
      <c r="A149" s="2"/>
      <c r="B149" s="27"/>
      <c r="C149" s="27" t="s">
        <v>64</v>
      </c>
      <c r="D149" s="27"/>
      <c r="E149" s="27"/>
      <c r="F149" s="27"/>
      <c r="G149" s="27"/>
      <c r="H149" s="27"/>
      <c r="I149" s="27"/>
      <c r="J149" s="27"/>
      <c r="K149" s="61"/>
      <c r="L149" s="62">
        <f>(VALUE(K148)+VALUE(L148)+VALUE(M148)+VALUE(N148))</f>
        <v>315</v>
      </c>
      <c r="M149" s="62"/>
      <c r="N149" s="63"/>
      <c r="O149" s="29"/>
      <c r="P149" s="27"/>
      <c r="Q149" s="61"/>
      <c r="R149" s="62">
        <f>(VALUE(Q148)+VALUE(R148)+VALUE(S148)+VALUE(T148))</f>
        <v>345</v>
      </c>
      <c r="S149" s="62"/>
      <c r="T149" s="63"/>
      <c r="U149" s="29"/>
      <c r="V149" s="27"/>
      <c r="W149" s="61"/>
      <c r="X149" s="62">
        <f>VALUE(W148)+VALUE(X148)+VALUE(Y148)+VALUE(Z148)</f>
        <v>270</v>
      </c>
      <c r="Y149" s="62"/>
      <c r="Z149" s="64"/>
    </row>
    <row r="150" spans="1:26" s="28" customFormat="1" ht="20.100000000000001" customHeight="1" thickBot="1">
      <c r="A150" s="2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5"/>
      <c r="M150" s="5"/>
      <c r="N150" s="27"/>
      <c r="O150" s="27"/>
      <c r="P150" s="27"/>
      <c r="Q150" s="27"/>
      <c r="R150" s="5"/>
      <c r="S150" s="5"/>
      <c r="T150" s="27"/>
      <c r="U150" s="27"/>
      <c r="V150" s="27"/>
      <c r="W150" s="27"/>
      <c r="X150" s="5"/>
      <c r="Y150" s="5"/>
      <c r="Z150" s="55"/>
    </row>
    <row r="151" spans="1:26" s="6" customFormat="1" ht="24.9" customHeight="1">
      <c r="A151" s="91" t="s">
        <v>104</v>
      </c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57"/>
      <c r="P151" s="58"/>
      <c r="Q151" s="57"/>
      <c r="R151" s="57"/>
      <c r="S151" s="57"/>
      <c r="T151" s="57"/>
      <c r="U151" s="57"/>
      <c r="V151" s="57"/>
      <c r="W151" s="57"/>
      <c r="X151" s="57"/>
      <c r="Y151" s="57"/>
      <c r="Z151" s="59"/>
    </row>
    <row r="152" spans="1:26" s="139" customFormat="1" ht="22.8">
      <c r="A152" s="94">
        <v>21</v>
      </c>
      <c r="B152" s="210" t="s">
        <v>12</v>
      </c>
      <c r="C152" s="172">
        <f>COUNTA(J152,P152,V152)</f>
        <v>0</v>
      </c>
      <c r="D152" s="95">
        <f t="shared" ref="D152:D157" si="158">SUM(E152:H152)</f>
        <v>45</v>
      </c>
      <c r="E152" s="104">
        <f t="shared" ref="E152:H157" si="159">SUM(K152,Q152,W152)</f>
        <v>0</v>
      </c>
      <c r="F152" s="104">
        <f t="shared" si="159"/>
        <v>0</v>
      </c>
      <c r="G152" s="96">
        <f t="shared" si="159"/>
        <v>0</v>
      </c>
      <c r="H152" s="173">
        <f t="shared" si="159"/>
        <v>45</v>
      </c>
      <c r="I152" s="97"/>
      <c r="J152" s="98"/>
      <c r="K152" s="105"/>
      <c r="L152" s="106"/>
      <c r="M152" s="106"/>
      <c r="N152" s="185"/>
      <c r="O152" s="177">
        <v>8</v>
      </c>
      <c r="P152" s="108"/>
      <c r="Q152" s="109"/>
      <c r="R152" s="110"/>
      <c r="S152" s="110"/>
      <c r="T152" s="178">
        <v>15</v>
      </c>
      <c r="U152" s="107">
        <v>3</v>
      </c>
      <c r="V152" s="108"/>
      <c r="W152" s="105"/>
      <c r="X152" s="106"/>
      <c r="Y152" s="106"/>
      <c r="Z152" s="112">
        <v>30</v>
      </c>
    </row>
    <row r="153" spans="1:26" s="139" customFormat="1" ht="22.8">
      <c r="A153" s="94">
        <v>22</v>
      </c>
      <c r="B153" s="210" t="s">
        <v>99</v>
      </c>
      <c r="C153" s="172">
        <f>COUNTA(J153,P153,V153)</f>
        <v>1</v>
      </c>
      <c r="D153" s="95">
        <f t="shared" si="158"/>
        <v>30</v>
      </c>
      <c r="E153" s="104">
        <f t="shared" si="159"/>
        <v>15</v>
      </c>
      <c r="F153" s="104">
        <f t="shared" si="159"/>
        <v>0</v>
      </c>
      <c r="G153" s="96">
        <f t="shared" si="159"/>
        <v>15</v>
      </c>
      <c r="H153" s="173">
        <f t="shared" si="159"/>
        <v>0</v>
      </c>
      <c r="I153" s="97"/>
      <c r="J153" s="98"/>
      <c r="K153" s="105"/>
      <c r="L153" s="106"/>
      <c r="M153" s="106"/>
      <c r="N153" s="185"/>
      <c r="O153" s="177">
        <v>2</v>
      </c>
      <c r="P153" s="108" t="s">
        <v>3</v>
      </c>
      <c r="Q153" s="109">
        <v>15</v>
      </c>
      <c r="R153" s="110"/>
      <c r="S153" s="110">
        <v>15</v>
      </c>
      <c r="T153" s="178"/>
      <c r="U153" s="107"/>
      <c r="V153" s="108"/>
      <c r="W153" s="105"/>
      <c r="X153" s="106"/>
      <c r="Y153" s="106"/>
      <c r="Z153" s="112"/>
    </row>
    <row r="154" spans="1:26" s="139" customFormat="1" ht="22.8">
      <c r="A154" s="94">
        <v>23</v>
      </c>
      <c r="B154" s="210" t="s">
        <v>100</v>
      </c>
      <c r="C154" s="172">
        <f>COUNTA(J154,P154,V154)</f>
        <v>0</v>
      </c>
      <c r="D154" s="95">
        <f t="shared" si="158"/>
        <v>30</v>
      </c>
      <c r="E154" s="104">
        <f t="shared" si="159"/>
        <v>15</v>
      </c>
      <c r="F154" s="104">
        <f t="shared" si="159"/>
        <v>0</v>
      </c>
      <c r="G154" s="96">
        <f t="shared" si="159"/>
        <v>15</v>
      </c>
      <c r="H154" s="173">
        <f t="shared" si="159"/>
        <v>0</v>
      </c>
      <c r="I154" s="97"/>
      <c r="J154" s="98"/>
      <c r="K154" s="105"/>
      <c r="L154" s="106"/>
      <c r="M154" s="106"/>
      <c r="N154" s="185"/>
      <c r="O154" s="177">
        <v>2</v>
      </c>
      <c r="P154" s="108"/>
      <c r="Q154" s="109">
        <v>15</v>
      </c>
      <c r="R154" s="110"/>
      <c r="S154" s="110">
        <v>15</v>
      </c>
      <c r="T154" s="178"/>
      <c r="U154" s="107"/>
      <c r="V154" s="108"/>
      <c r="W154" s="105"/>
      <c r="X154" s="106"/>
      <c r="Y154" s="106"/>
      <c r="Z154" s="112"/>
    </row>
    <row r="155" spans="1:26" s="142" customFormat="1" ht="22.8">
      <c r="A155" s="94">
        <v>24</v>
      </c>
      <c r="B155" s="212" t="s">
        <v>65</v>
      </c>
      <c r="C155" s="172"/>
      <c r="D155" s="95">
        <f t="shared" si="158"/>
        <v>30</v>
      </c>
      <c r="E155" s="104">
        <f t="shared" si="159"/>
        <v>15</v>
      </c>
      <c r="F155" s="104">
        <f t="shared" si="159"/>
        <v>0</v>
      </c>
      <c r="G155" s="96">
        <f t="shared" si="159"/>
        <v>15</v>
      </c>
      <c r="H155" s="173">
        <f t="shared" si="159"/>
        <v>0</v>
      </c>
      <c r="I155" s="97"/>
      <c r="J155" s="98"/>
      <c r="K155" s="105"/>
      <c r="L155" s="106"/>
      <c r="M155" s="106"/>
      <c r="N155" s="185"/>
      <c r="O155" s="177">
        <v>2</v>
      </c>
      <c r="P155" s="108"/>
      <c r="Q155" s="109">
        <v>15</v>
      </c>
      <c r="R155" s="110"/>
      <c r="S155" s="110">
        <v>15</v>
      </c>
      <c r="T155" s="178"/>
      <c r="U155" s="107"/>
      <c r="V155" s="108"/>
      <c r="W155" s="105"/>
      <c r="X155" s="106"/>
      <c r="Y155" s="106"/>
      <c r="Z155" s="112"/>
    </row>
    <row r="156" spans="1:26" s="142" customFormat="1" ht="22.8">
      <c r="A156" s="94">
        <v>25</v>
      </c>
      <c r="B156" s="212" t="s">
        <v>66</v>
      </c>
      <c r="C156" s="172">
        <f>COUNTA(J156,P156,V156)</f>
        <v>0</v>
      </c>
      <c r="D156" s="95">
        <f t="shared" si="158"/>
        <v>30</v>
      </c>
      <c r="E156" s="104">
        <f t="shared" si="159"/>
        <v>15</v>
      </c>
      <c r="F156" s="104">
        <f t="shared" si="159"/>
        <v>0</v>
      </c>
      <c r="G156" s="96">
        <f t="shared" si="159"/>
        <v>15</v>
      </c>
      <c r="H156" s="173">
        <f t="shared" si="159"/>
        <v>0</v>
      </c>
      <c r="I156" s="97"/>
      <c r="J156" s="98"/>
      <c r="K156" s="105"/>
      <c r="L156" s="106"/>
      <c r="M156" s="106"/>
      <c r="N156" s="185"/>
      <c r="O156" s="177">
        <v>2</v>
      </c>
      <c r="P156" s="147"/>
      <c r="Q156" s="109">
        <v>15</v>
      </c>
      <c r="R156" s="110"/>
      <c r="S156" s="110">
        <v>15</v>
      </c>
      <c r="T156" s="178"/>
      <c r="U156" s="107"/>
      <c r="V156" s="108"/>
      <c r="W156" s="105"/>
      <c r="X156" s="106"/>
      <c r="Y156" s="106"/>
      <c r="Z156" s="112"/>
    </row>
    <row r="157" spans="1:26" s="139" customFormat="1" ht="22.8">
      <c r="A157" s="94">
        <v>26</v>
      </c>
      <c r="B157" s="210" t="s">
        <v>87</v>
      </c>
      <c r="C157" s="172">
        <f>COUNTA(J157,P157,V157)</f>
        <v>0</v>
      </c>
      <c r="D157" s="95">
        <f t="shared" si="158"/>
        <v>0</v>
      </c>
      <c r="E157" s="104">
        <f t="shared" si="159"/>
        <v>0</v>
      </c>
      <c r="F157" s="104">
        <f t="shared" si="159"/>
        <v>0</v>
      </c>
      <c r="G157" s="96">
        <f t="shared" si="159"/>
        <v>0</v>
      </c>
      <c r="H157" s="173">
        <f t="shared" si="159"/>
        <v>0</v>
      </c>
      <c r="I157" s="97"/>
      <c r="J157" s="98"/>
      <c r="K157" s="105"/>
      <c r="L157" s="106"/>
      <c r="M157" s="106"/>
      <c r="N157" s="185"/>
      <c r="O157" s="177"/>
      <c r="P157" s="108"/>
      <c r="Q157" s="109"/>
      <c r="R157" s="110"/>
      <c r="S157" s="110"/>
      <c r="T157" s="178"/>
      <c r="U157" s="107">
        <v>9</v>
      </c>
      <c r="V157" s="108"/>
      <c r="W157" s="105"/>
      <c r="X157" s="106"/>
      <c r="Y157" s="106"/>
      <c r="Z157" s="112"/>
    </row>
    <row r="158" spans="1:26" s="140" customFormat="1" ht="22.8">
      <c r="A158" s="94">
        <v>27</v>
      </c>
      <c r="B158" s="210" t="s">
        <v>26</v>
      </c>
      <c r="C158" s="169">
        <f t="shared" ref="C158:C163" si="160">COUNTA(J158,P158,V158)</f>
        <v>0</v>
      </c>
      <c r="D158" s="170">
        <f t="shared" ref="D158:D163" si="161">SUM(E158:H158)</f>
        <v>45</v>
      </c>
      <c r="E158" s="104">
        <f t="shared" ref="E158:H163" si="162">SUM(K158,Q158,W158)</f>
        <v>0</v>
      </c>
      <c r="F158" s="104">
        <f t="shared" si="162"/>
        <v>0</v>
      </c>
      <c r="G158" s="104">
        <f t="shared" si="162"/>
        <v>0</v>
      </c>
      <c r="H158" s="171">
        <f t="shared" si="162"/>
        <v>45</v>
      </c>
      <c r="I158" s="97"/>
      <c r="J158" s="98"/>
      <c r="K158" s="99"/>
      <c r="L158" s="100"/>
      <c r="M158" s="100"/>
      <c r="N158" s="176"/>
      <c r="O158" s="177"/>
      <c r="P158" s="108"/>
      <c r="Q158" s="109"/>
      <c r="R158" s="110"/>
      <c r="S158" s="110"/>
      <c r="T158" s="178"/>
      <c r="U158" s="97">
        <v>5</v>
      </c>
      <c r="V158" s="98"/>
      <c r="W158" s="99"/>
      <c r="X158" s="100"/>
      <c r="Y158" s="100"/>
      <c r="Z158" s="103">
        <v>45</v>
      </c>
    </row>
    <row r="159" spans="1:26" s="139" customFormat="1" ht="22.8">
      <c r="A159" s="94">
        <v>28</v>
      </c>
      <c r="B159" s="183" t="s">
        <v>101</v>
      </c>
      <c r="C159" s="172">
        <f t="shared" si="160"/>
        <v>1</v>
      </c>
      <c r="D159" s="95">
        <f t="shared" si="161"/>
        <v>30</v>
      </c>
      <c r="E159" s="104">
        <f t="shared" si="162"/>
        <v>15</v>
      </c>
      <c r="F159" s="104">
        <f t="shared" si="162"/>
        <v>0</v>
      </c>
      <c r="G159" s="96">
        <f t="shared" si="162"/>
        <v>15</v>
      </c>
      <c r="H159" s="173">
        <f t="shared" si="162"/>
        <v>0</v>
      </c>
      <c r="I159" s="97"/>
      <c r="J159" s="98"/>
      <c r="K159" s="105"/>
      <c r="L159" s="106"/>
      <c r="M159" s="106"/>
      <c r="N159" s="185"/>
      <c r="O159" s="177"/>
      <c r="P159" s="108"/>
      <c r="Q159" s="109"/>
      <c r="R159" s="110"/>
      <c r="S159" s="110"/>
      <c r="T159" s="178"/>
      <c r="U159" s="107">
        <v>2</v>
      </c>
      <c r="V159" s="108" t="s">
        <v>3</v>
      </c>
      <c r="W159" s="105">
        <v>15</v>
      </c>
      <c r="X159" s="106"/>
      <c r="Y159" s="106">
        <v>15</v>
      </c>
      <c r="Z159" s="112"/>
    </row>
    <row r="160" spans="1:26" s="139" customFormat="1" ht="22.8">
      <c r="A160" s="94">
        <v>29</v>
      </c>
      <c r="B160" s="210" t="s">
        <v>102</v>
      </c>
      <c r="C160" s="172">
        <f t="shared" si="160"/>
        <v>1</v>
      </c>
      <c r="D160" s="95">
        <f t="shared" si="161"/>
        <v>30</v>
      </c>
      <c r="E160" s="104">
        <f t="shared" si="162"/>
        <v>15</v>
      </c>
      <c r="F160" s="104">
        <f t="shared" si="162"/>
        <v>0</v>
      </c>
      <c r="G160" s="96">
        <f t="shared" si="162"/>
        <v>15</v>
      </c>
      <c r="H160" s="173">
        <f t="shared" si="162"/>
        <v>0</v>
      </c>
      <c r="I160" s="97"/>
      <c r="J160" s="98"/>
      <c r="K160" s="105"/>
      <c r="L160" s="106"/>
      <c r="M160" s="106"/>
      <c r="N160" s="185"/>
      <c r="O160" s="177"/>
      <c r="P160" s="108"/>
      <c r="Q160" s="109"/>
      <c r="R160" s="110"/>
      <c r="S160" s="110"/>
      <c r="T160" s="178"/>
      <c r="U160" s="107">
        <v>2</v>
      </c>
      <c r="V160" s="108" t="s">
        <v>3</v>
      </c>
      <c r="W160" s="105">
        <v>15</v>
      </c>
      <c r="X160" s="106"/>
      <c r="Y160" s="106">
        <v>15</v>
      </c>
      <c r="Z160" s="112"/>
    </row>
    <row r="161" spans="1:26" s="142" customFormat="1" ht="22.8">
      <c r="A161" s="94">
        <v>30</v>
      </c>
      <c r="B161" s="212" t="s">
        <v>67</v>
      </c>
      <c r="C161" s="172">
        <f>COUNTA(J161,P161,V161)</f>
        <v>0</v>
      </c>
      <c r="D161" s="95">
        <f>SUM(E161:H161)</f>
        <v>30</v>
      </c>
      <c r="E161" s="104">
        <f t="shared" ref="E161:H162" si="163">SUM(K161,Q161,W161)</f>
        <v>15</v>
      </c>
      <c r="F161" s="104">
        <f t="shared" si="163"/>
        <v>0</v>
      </c>
      <c r="G161" s="96">
        <f t="shared" si="163"/>
        <v>15</v>
      </c>
      <c r="H161" s="173">
        <f t="shared" si="163"/>
        <v>0</v>
      </c>
      <c r="I161" s="97"/>
      <c r="J161" s="98"/>
      <c r="K161" s="105"/>
      <c r="L161" s="106"/>
      <c r="M161" s="106"/>
      <c r="N161" s="185"/>
      <c r="O161" s="177"/>
      <c r="P161" s="108"/>
      <c r="Q161" s="109"/>
      <c r="R161" s="110"/>
      <c r="S161" s="110"/>
      <c r="T161" s="178"/>
      <c r="U161" s="107">
        <v>2</v>
      </c>
      <c r="V161" s="147"/>
      <c r="W161" s="105">
        <v>15</v>
      </c>
      <c r="X161" s="106"/>
      <c r="Y161" s="106">
        <v>15</v>
      </c>
      <c r="Z161" s="112"/>
    </row>
    <row r="162" spans="1:26" s="142" customFormat="1" ht="22.8">
      <c r="A162" s="94">
        <v>31</v>
      </c>
      <c r="B162" s="212" t="s">
        <v>68</v>
      </c>
      <c r="C162" s="172">
        <f>COUNTA(J162,P162,V162)</f>
        <v>0</v>
      </c>
      <c r="D162" s="95">
        <f>SUM(E162:H162)</f>
        <v>30</v>
      </c>
      <c r="E162" s="104">
        <f t="shared" si="163"/>
        <v>15</v>
      </c>
      <c r="F162" s="104">
        <f t="shared" si="163"/>
        <v>0</v>
      </c>
      <c r="G162" s="96">
        <f t="shared" si="163"/>
        <v>15</v>
      </c>
      <c r="H162" s="173">
        <f t="shared" si="163"/>
        <v>0</v>
      </c>
      <c r="I162" s="97"/>
      <c r="J162" s="98"/>
      <c r="K162" s="105"/>
      <c r="L162" s="106"/>
      <c r="M162" s="106"/>
      <c r="N162" s="185"/>
      <c r="O162" s="177"/>
      <c r="P162" s="108"/>
      <c r="Q162" s="109"/>
      <c r="R162" s="110"/>
      <c r="S162" s="110"/>
      <c r="T162" s="178"/>
      <c r="U162" s="107">
        <v>2</v>
      </c>
      <c r="V162" s="108"/>
      <c r="W162" s="105">
        <v>15</v>
      </c>
      <c r="X162" s="106"/>
      <c r="Y162" s="106">
        <v>15</v>
      </c>
      <c r="Z162" s="112"/>
    </row>
    <row r="163" spans="1:26" s="139" customFormat="1" ht="45.6">
      <c r="A163" s="94">
        <v>32</v>
      </c>
      <c r="B163" s="210" t="s">
        <v>103</v>
      </c>
      <c r="C163" s="172">
        <f t="shared" si="160"/>
        <v>0</v>
      </c>
      <c r="D163" s="95">
        <f t="shared" si="161"/>
        <v>15</v>
      </c>
      <c r="E163" s="104">
        <f t="shared" si="162"/>
        <v>0</v>
      </c>
      <c r="F163" s="104">
        <f t="shared" si="162"/>
        <v>0</v>
      </c>
      <c r="G163" s="96">
        <f t="shared" si="162"/>
        <v>0</v>
      </c>
      <c r="H163" s="173">
        <f t="shared" si="162"/>
        <v>15</v>
      </c>
      <c r="I163" s="97"/>
      <c r="J163" s="98"/>
      <c r="K163" s="105"/>
      <c r="L163" s="106"/>
      <c r="M163" s="106"/>
      <c r="N163" s="185"/>
      <c r="O163" s="177"/>
      <c r="P163" s="108"/>
      <c r="Q163" s="109"/>
      <c r="R163" s="110"/>
      <c r="S163" s="110"/>
      <c r="T163" s="178"/>
      <c r="U163" s="107">
        <v>1</v>
      </c>
      <c r="V163" s="108"/>
      <c r="W163" s="105"/>
      <c r="X163" s="106"/>
      <c r="Y163" s="106"/>
      <c r="Z163" s="112">
        <v>15</v>
      </c>
    </row>
    <row r="164" spans="1:26" s="139" customFormat="1" ht="22.8">
      <c r="A164" s="141"/>
      <c r="B164" s="213" t="s">
        <v>105</v>
      </c>
      <c r="C164" s="214">
        <f>SUM(C152:C163)</f>
        <v>3</v>
      </c>
      <c r="D164" s="129">
        <f>SUM(D152:D163)</f>
        <v>345</v>
      </c>
      <c r="E164" s="130">
        <f t="shared" ref="E164:H164" si="164">SUM(E152:E163)</f>
        <v>120</v>
      </c>
      <c r="F164" s="130">
        <f t="shared" si="164"/>
        <v>0</v>
      </c>
      <c r="G164" s="130">
        <f t="shared" si="164"/>
        <v>120</v>
      </c>
      <c r="H164" s="215">
        <f t="shared" si="164"/>
        <v>105</v>
      </c>
      <c r="I164" s="131"/>
      <c r="J164" s="132"/>
      <c r="K164" s="133"/>
      <c r="L164" s="133"/>
      <c r="M164" s="133"/>
      <c r="N164" s="134"/>
      <c r="O164" s="216">
        <f>SUM(O152:O163)</f>
        <v>16</v>
      </c>
      <c r="P164" s="132">
        <f>COUNTA(P152:P163)</f>
        <v>1</v>
      </c>
      <c r="Q164" s="135">
        <f>SUM(Q152:Q163)</f>
        <v>60</v>
      </c>
      <c r="R164" s="135">
        <f t="shared" ref="R164:T164" si="165">SUM(R152:R163)</f>
        <v>0</v>
      </c>
      <c r="S164" s="135">
        <f t="shared" si="165"/>
        <v>60</v>
      </c>
      <c r="T164" s="217">
        <f t="shared" si="165"/>
        <v>15</v>
      </c>
      <c r="U164" s="131">
        <f>SUM(U152:U163)</f>
        <v>26</v>
      </c>
      <c r="V164" s="132">
        <f>COUNTA(V152:V163)</f>
        <v>2</v>
      </c>
      <c r="W164" s="136">
        <f>SUM(W152:W163)</f>
        <v>60</v>
      </c>
      <c r="X164" s="137">
        <f t="shared" ref="X164" si="166">SUM(X152:X163)</f>
        <v>0</v>
      </c>
      <c r="Y164" s="137">
        <f t="shared" ref="Y164" si="167">SUM(Y152:Y163)</f>
        <v>60</v>
      </c>
      <c r="Z164" s="138">
        <f t="shared" ref="Z164" si="168">SUM(Z152:Z163)</f>
        <v>90</v>
      </c>
    </row>
    <row r="165" spans="1:26" ht="21">
      <c r="A165" s="51"/>
      <c r="B165" s="33"/>
      <c r="C165" s="143"/>
      <c r="D165" s="143"/>
      <c r="E165" s="143"/>
      <c r="F165" s="143"/>
      <c r="G165" s="143"/>
      <c r="H165" s="143"/>
      <c r="I165" s="144"/>
      <c r="J165" s="144"/>
      <c r="K165" s="145"/>
      <c r="L165" s="144"/>
      <c r="M165" s="144"/>
      <c r="N165" s="144"/>
      <c r="O165" s="144"/>
      <c r="P165" s="144"/>
      <c r="Q165" s="144"/>
      <c r="R165" s="144"/>
      <c r="S165" s="144"/>
      <c r="T165" s="144"/>
      <c r="U165" s="144"/>
      <c r="V165" s="144"/>
      <c r="W165" s="144"/>
      <c r="X165" s="144"/>
      <c r="Y165" s="144"/>
      <c r="Z165" s="146"/>
    </row>
    <row r="166" spans="1:26" s="4" customFormat="1" ht="20.100000000000001" customHeight="1">
      <c r="A166" s="74"/>
      <c r="B166" s="261" t="s">
        <v>106</v>
      </c>
      <c r="C166" s="202"/>
      <c r="D166" s="60"/>
      <c r="E166" s="87" t="s">
        <v>7</v>
      </c>
      <c r="F166" s="87" t="s">
        <v>8</v>
      </c>
      <c r="G166" s="87" t="s">
        <v>9</v>
      </c>
      <c r="H166" s="203" t="s">
        <v>10</v>
      </c>
      <c r="I166" s="89"/>
      <c r="J166" s="88"/>
      <c r="K166" s="87" t="s">
        <v>7</v>
      </c>
      <c r="L166" s="87" t="s">
        <v>8</v>
      </c>
      <c r="M166" s="87" t="s">
        <v>9</v>
      </c>
      <c r="N166" s="206" t="s">
        <v>10</v>
      </c>
      <c r="O166" s="208"/>
      <c r="P166" s="88"/>
      <c r="Q166" s="87" t="s">
        <v>7</v>
      </c>
      <c r="R166" s="87" t="s">
        <v>8</v>
      </c>
      <c r="S166" s="87" t="s">
        <v>9</v>
      </c>
      <c r="T166" s="203" t="s">
        <v>10</v>
      </c>
      <c r="U166" s="89"/>
      <c r="V166" s="88"/>
      <c r="W166" s="87" t="s">
        <v>7</v>
      </c>
      <c r="X166" s="87" t="s">
        <v>8</v>
      </c>
      <c r="Y166" s="87" t="s">
        <v>9</v>
      </c>
      <c r="Z166" s="90" t="s">
        <v>10</v>
      </c>
    </row>
    <row r="167" spans="1:26" s="30" customFormat="1" ht="50.1" customHeight="1" thickBot="1">
      <c r="A167" s="75"/>
      <c r="B167" s="262"/>
      <c r="C167" s="204">
        <f t="shared" ref="C167:Z167" si="169">C164+C38</f>
        <v>9</v>
      </c>
      <c r="D167" s="154">
        <f t="shared" si="169"/>
        <v>930</v>
      </c>
      <c r="E167" s="155">
        <f t="shared" si="169"/>
        <v>420</v>
      </c>
      <c r="F167" s="155">
        <f t="shared" si="169"/>
        <v>90</v>
      </c>
      <c r="G167" s="155">
        <f t="shared" si="169"/>
        <v>255</v>
      </c>
      <c r="H167" s="205">
        <f t="shared" si="169"/>
        <v>165</v>
      </c>
      <c r="I167" s="201">
        <f t="shared" si="169"/>
        <v>30</v>
      </c>
      <c r="J167" s="156">
        <f t="shared" si="169"/>
        <v>4</v>
      </c>
      <c r="K167" s="155">
        <f t="shared" si="169"/>
        <v>195</v>
      </c>
      <c r="L167" s="155">
        <f t="shared" si="169"/>
        <v>30</v>
      </c>
      <c r="M167" s="155">
        <f t="shared" si="169"/>
        <v>75</v>
      </c>
      <c r="N167" s="207">
        <f t="shared" si="169"/>
        <v>15</v>
      </c>
      <c r="O167" s="209">
        <f t="shared" si="169"/>
        <v>30</v>
      </c>
      <c r="P167" s="156">
        <f t="shared" si="169"/>
        <v>3</v>
      </c>
      <c r="Q167" s="155">
        <f t="shared" si="169"/>
        <v>135</v>
      </c>
      <c r="R167" s="155">
        <f t="shared" si="169"/>
        <v>45</v>
      </c>
      <c r="S167" s="155">
        <f t="shared" si="169"/>
        <v>120</v>
      </c>
      <c r="T167" s="205">
        <f t="shared" si="169"/>
        <v>45</v>
      </c>
      <c r="U167" s="157">
        <f t="shared" si="169"/>
        <v>30</v>
      </c>
      <c r="V167" s="156">
        <f t="shared" si="169"/>
        <v>2</v>
      </c>
      <c r="W167" s="155">
        <f t="shared" si="169"/>
        <v>90</v>
      </c>
      <c r="X167" s="155">
        <f t="shared" si="169"/>
        <v>15</v>
      </c>
      <c r="Y167" s="155">
        <f t="shared" si="169"/>
        <v>60</v>
      </c>
      <c r="Z167" s="158">
        <f t="shared" si="169"/>
        <v>105</v>
      </c>
    </row>
    <row r="168" spans="1:26" s="28" customFormat="1" ht="20.100000000000001" customHeight="1" thickBot="1">
      <c r="A168" s="2"/>
      <c r="B168" s="27"/>
      <c r="C168" s="27" t="s">
        <v>64</v>
      </c>
      <c r="D168" s="27"/>
      <c r="E168" s="27"/>
      <c r="F168" s="27"/>
      <c r="G168" s="27"/>
      <c r="H168" s="27"/>
      <c r="I168" s="27"/>
      <c r="J168" s="27"/>
      <c r="K168" s="61"/>
      <c r="L168" s="62">
        <f>(VALUE(K167)+VALUE(L167)+VALUE(M167)+VALUE(N167))</f>
        <v>315</v>
      </c>
      <c r="M168" s="62"/>
      <c r="N168" s="63"/>
      <c r="O168" s="29"/>
      <c r="P168" s="27"/>
      <c r="Q168" s="61"/>
      <c r="R168" s="62">
        <f>(VALUE(Q167)+VALUE(R167)+VALUE(S167)+VALUE(T167))</f>
        <v>345</v>
      </c>
      <c r="S168" s="62"/>
      <c r="T168" s="63"/>
      <c r="U168" s="29"/>
      <c r="V168" s="27"/>
      <c r="W168" s="61"/>
      <c r="X168" s="62">
        <f>VALUE(W167)+VALUE(X167)+VALUE(Y167)+VALUE(Z167)</f>
        <v>270</v>
      </c>
      <c r="Y168" s="62"/>
      <c r="Z168" s="64"/>
    </row>
    <row r="169" spans="1:26" ht="13.8" thickBot="1">
      <c r="A169" s="222"/>
      <c r="B169" s="223"/>
      <c r="C169" s="224"/>
      <c r="D169" s="224"/>
      <c r="E169" s="224"/>
      <c r="F169" s="224"/>
      <c r="G169" s="224"/>
      <c r="H169" s="224"/>
      <c r="I169" s="224"/>
      <c r="J169" s="224"/>
      <c r="K169" s="224"/>
      <c r="L169" s="224"/>
      <c r="M169" s="224"/>
      <c r="N169" s="224"/>
      <c r="O169" s="224"/>
      <c r="P169" s="224"/>
      <c r="Q169" s="224"/>
      <c r="R169" s="224"/>
      <c r="S169" s="224"/>
      <c r="T169" s="224"/>
      <c r="U169" s="224"/>
      <c r="V169" s="224"/>
      <c r="W169" s="224"/>
      <c r="X169" s="224"/>
      <c r="Y169" s="224"/>
      <c r="Z169" s="225"/>
    </row>
    <row r="170" spans="1:26" ht="13.8" thickTop="1"/>
  </sheetData>
  <mergeCells count="31">
    <mergeCell ref="B166:B167"/>
    <mergeCell ref="W10:Z10"/>
    <mergeCell ref="P9:P10"/>
    <mergeCell ref="Q9:T9"/>
    <mergeCell ref="U9:U10"/>
    <mergeCell ref="V9:V10"/>
    <mergeCell ref="W9:Z9"/>
    <mergeCell ref="Q10:T10"/>
    <mergeCell ref="B110:B111"/>
    <mergeCell ref="B128:B129"/>
    <mergeCell ref="B147:B148"/>
    <mergeCell ref="B92:B93"/>
    <mergeCell ref="F3:G3"/>
    <mergeCell ref="O9:O10"/>
    <mergeCell ref="B37:B38"/>
    <mergeCell ref="B56:B57"/>
    <mergeCell ref="B74:B75"/>
    <mergeCell ref="A7:A11"/>
    <mergeCell ref="B7:B11"/>
    <mergeCell ref="C7:C11"/>
    <mergeCell ref="K10:N10"/>
    <mergeCell ref="G9:G11"/>
    <mergeCell ref="H9:H11"/>
    <mergeCell ref="K9:N9"/>
    <mergeCell ref="I9:I10"/>
    <mergeCell ref="J9:J10"/>
    <mergeCell ref="D7:H7"/>
    <mergeCell ref="E8:H8"/>
    <mergeCell ref="D8:D11"/>
    <mergeCell ref="E9:E11"/>
    <mergeCell ref="F9:F11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42" fitToHeight="0" orientation="portrait" r:id="rId1"/>
  <headerFooter scaleWithDoc="0">
    <oddFooter>&amp;L&amp;6plik: &amp;F, &amp;A; wydrukowano: &amp;D&amp;R&amp;6Strona: &amp;P/&amp;N</oddFooter>
  </headerFooter>
  <rowBreaks count="1" manualBreakCount="1">
    <brk id="77" max="25" man="1"/>
  </rowBreaks>
  <ignoredErrors>
    <ignoredError sqref="E23:V23 K17 Q17:U1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S2MiBM1</vt:lpstr>
      <vt:lpstr>S2MiBM1!Obszar_wydruku</vt:lpstr>
      <vt:lpstr>S2MiBM1!Tytuły_wydruku</vt:lpstr>
    </vt:vector>
  </TitlesOfParts>
  <Company>Politechnika Poznańska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</dc:creator>
  <cp:lastModifiedBy>Krzysztof Dyrka</cp:lastModifiedBy>
  <cp:lastPrinted>2022-05-10T12:39:57Z</cp:lastPrinted>
  <dcterms:created xsi:type="dcterms:W3CDTF">2000-09-21T07:39:27Z</dcterms:created>
  <dcterms:modified xsi:type="dcterms:W3CDTF">2022-05-11T06:30:41Z</dcterms:modified>
</cp:coreProperties>
</file>